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getninjas-my.sharepoint.com/personal/fernanda_cerqueira_getninjas_onmicrosoft_com/Documents/RI/2024/2T24/Dados Históricos/"/>
    </mc:Choice>
  </mc:AlternateContent>
  <xr:revisionPtr revIDLastSave="1" documentId="8_{DB5C05C2-27BE-46AF-A7D3-3F2BE4617EC8}" xr6:coauthVersionLast="47" xr6:coauthVersionMax="47" xr10:uidLastSave="{4ABB92BE-2F7F-4144-A2A6-79E4A1DD3888}"/>
  <bookViews>
    <workbookView xWindow="-120" yWindow="-120" windowWidth="20730" windowHeight="11040" tabRatio="938"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16" l="1"/>
  <c r="AE18" i="16" l="1"/>
  <c r="AD18" i="16"/>
  <c r="AC18" i="16"/>
  <c r="AB18" i="16"/>
  <c r="AB14" i="16"/>
  <c r="W14" i="16"/>
  <c r="V14" i="16"/>
  <c r="AE14" i="16" s="1"/>
  <c r="U14" i="16"/>
  <c r="T14" i="16"/>
  <c r="S14" i="16"/>
  <c r="R14" i="16"/>
  <c r="Q14" i="16"/>
  <c r="AC14" i="16" s="1"/>
  <c r="AE13" i="16"/>
  <c r="AD13" i="16"/>
  <c r="AD12" i="16"/>
  <c r="AC12" i="16"/>
  <c r="AB12" i="16"/>
  <c r="AD14" i="16" l="1"/>
  <c r="T9" i="1" l="1"/>
  <c r="S9" i="1"/>
  <c r="R9" i="1"/>
  <c r="Q9" i="1"/>
  <c r="P9" i="1"/>
  <c r="O9" i="1"/>
  <c r="N9" i="1"/>
  <c r="R36" i="9" l="1"/>
  <c r="R31" i="9"/>
  <c r="R22" i="9"/>
  <c r="R21" i="9" s="1"/>
  <c r="R14" i="9"/>
  <c r="R6" i="9" s="1"/>
  <c r="R7" i="9"/>
  <c r="W37" i="1"/>
  <c r="W34" i="1"/>
  <c r="W33" i="1" l="1"/>
  <c r="W31" i="1"/>
  <c r="W30" i="1"/>
  <c r="V20" i="1"/>
  <c r="W16" i="1"/>
  <c r="W10" i="1"/>
  <c r="W20" i="1" s="1"/>
  <c r="U9" i="1"/>
  <c r="V9" i="1"/>
  <c r="W9" i="1"/>
  <c r="W8" i="1"/>
  <c r="W24" i="1" l="1"/>
  <c r="R30" i="8" l="1"/>
  <c r="S30" i="8"/>
  <c r="T30" i="8"/>
  <c r="R35" i="8"/>
  <c r="S35" i="8"/>
  <c r="T35" i="8"/>
  <c r="T48" i="8"/>
  <c r="S22" i="9"/>
  <c r="S7" i="9"/>
  <c r="S36" i="9"/>
  <c r="S31" i="9"/>
  <c r="S14" i="9"/>
  <c r="AE40" i="8"/>
  <c r="AE18" i="8"/>
  <c r="AD46" i="8"/>
  <c r="AC46" i="8"/>
  <c r="AB46" i="8"/>
  <c r="AA46" i="8"/>
  <c r="Z46" i="8"/>
  <c r="Y46" i="8"/>
  <c r="AE8" i="8"/>
  <c r="R47" i="8"/>
  <c r="T40" i="8"/>
  <c r="S46" i="8" l="1"/>
  <c r="R46" i="8"/>
  <c r="R48" i="8" s="1"/>
  <c r="S47" i="8" s="1"/>
  <c r="T46" i="8"/>
  <c r="S6" i="9"/>
  <c r="S21" i="9"/>
  <c r="AE35" i="8"/>
  <c r="S48" i="8" l="1"/>
  <c r="T47" i="8" s="1"/>
  <c r="AA40" i="9"/>
  <c r="AA39" i="9"/>
  <c r="AA38" i="9"/>
  <c r="AA37" i="9"/>
  <c r="AA35" i="9"/>
  <c r="AA34" i="9"/>
  <c r="AA33" i="9"/>
  <c r="AA32" i="9"/>
  <c r="AA30" i="9"/>
  <c r="AA29" i="9"/>
  <c r="AA28" i="9"/>
  <c r="AA27" i="9"/>
  <c r="AA26" i="9"/>
  <c r="AA25" i="9"/>
  <c r="AA24" i="9"/>
  <c r="AA23" i="9"/>
  <c r="AA20" i="9"/>
  <c r="AA19" i="9"/>
  <c r="AA18" i="9"/>
  <c r="AA17" i="9"/>
  <c r="AA16" i="9"/>
  <c r="AA15" i="9"/>
  <c r="AA13" i="9"/>
  <c r="AA12" i="9"/>
  <c r="AA11" i="9"/>
  <c r="AA10" i="9"/>
  <c r="AA9" i="9"/>
  <c r="AA8" i="9"/>
  <c r="Q31" i="9"/>
  <c r="AA31" i="9" s="1"/>
  <c r="Q36" i="9"/>
  <c r="AA36" i="9" s="1"/>
  <c r="Q22" i="9"/>
  <c r="AA22" i="9" s="1"/>
  <c r="Q14" i="9"/>
  <c r="AA14" i="9" s="1"/>
  <c r="Q7" i="9"/>
  <c r="AA7" i="9" s="1"/>
  <c r="Q6" i="9" l="1"/>
  <c r="AA6" i="9" s="1"/>
  <c r="Q21" i="9"/>
  <c r="AA21" i="9" s="1"/>
  <c r="AE30" i="8" l="1"/>
  <c r="AE46" i="8" s="1"/>
  <c r="P36" i="9" l="1"/>
  <c r="P31" i="9"/>
  <c r="P22" i="9"/>
  <c r="P14" i="9"/>
  <c r="P7" i="9"/>
  <c r="P21" i="9" l="1"/>
  <c r="P6" i="9"/>
  <c r="S35" i="1"/>
  <c r="S33" i="1"/>
  <c r="S32" i="1"/>
  <c r="O36" i="9"/>
  <c r="O31" i="9"/>
  <c r="O22" i="9"/>
  <c r="O14" i="9"/>
  <c r="O7" i="9"/>
  <c r="O6" i="9" s="1"/>
  <c r="S16" i="1"/>
  <c r="S31" i="1" s="1"/>
  <c r="S10" i="1"/>
  <c r="S8" i="1"/>
  <c r="O21" i="9" l="1"/>
  <c r="S20" i="1"/>
  <c r="S24" i="1" s="1"/>
  <c r="S30" i="1" s="1"/>
  <c r="S34" i="1" s="1"/>
  <c r="S37" i="1" s="1"/>
</calcChain>
</file>

<file path=xl/sharedStrings.xml><?xml version="1.0" encoding="utf-8"?>
<sst xmlns="http://schemas.openxmlformats.org/spreadsheetml/2006/main" count="251" uniqueCount="167">
  <si>
    <t>DADOS HISTÓRICOS</t>
  </si>
  <si>
    <t>1. Modelo de Negócio</t>
  </si>
  <si>
    <t>2. Dados do Negócio</t>
  </si>
  <si>
    <t>3. DRE</t>
  </si>
  <si>
    <t>4. Balanço Patrimonial</t>
  </si>
  <si>
    <t>5. Fluxo de Caixa</t>
  </si>
  <si>
    <t>6. Dados da Companhia</t>
  </si>
  <si>
    <t>7. Ressalva</t>
  </si>
  <si>
    <t xml:space="preserve">                    Modelo de Negócio</t>
  </si>
  <si>
    <t>Voltar</t>
  </si>
  <si>
    <t xml:space="preserve">                    Dados do Negócio</t>
  </si>
  <si>
    <t>OPERACIONAL</t>
  </si>
  <si>
    <t>1T19</t>
  </si>
  <si>
    <t>2T19</t>
  </si>
  <si>
    <t>3T19</t>
  </si>
  <si>
    <t>4T19</t>
  </si>
  <si>
    <t>1T20</t>
  </si>
  <si>
    <t>2T20</t>
  </si>
  <si>
    <t>3T20</t>
  </si>
  <si>
    <t>4T20</t>
  </si>
  <si>
    <t>1T21</t>
  </si>
  <si>
    <t>2T21</t>
  </si>
  <si>
    <t>3T21</t>
  </si>
  <si>
    <t>4T21</t>
  </si>
  <si>
    <t>1T22</t>
  </si>
  <si>
    <t>2T22</t>
  </si>
  <si>
    <t>3T22</t>
  </si>
  <si>
    <t>4T22</t>
  </si>
  <si>
    <t>1T23</t>
  </si>
  <si>
    <t>2T23</t>
  </si>
  <si>
    <t>3T23</t>
  </si>
  <si>
    <t>4T23</t>
  </si>
  <si>
    <t>Anual</t>
  </si>
  <si>
    <t>GMV Estimado (R$ milhões)</t>
  </si>
  <si>
    <t>-</t>
  </si>
  <si>
    <t>Take-rate</t>
  </si>
  <si>
    <t>Lead - Valor Médio (R$)</t>
  </si>
  <si>
    <t>Trimestral</t>
  </si>
  <si>
    <t>Novos Profissionais Cadastrados</t>
  </si>
  <si>
    <t>Profissionais Ativos (UDM)</t>
  </si>
  <si>
    <t>Venda de Moedas (R$'000)</t>
  </si>
  <si>
    <t>Recorrência PRO</t>
  </si>
  <si>
    <t xml:space="preserve">   1ª Aquisição de Pacote</t>
  </si>
  <si>
    <t xml:space="preserve">   Recorrência</t>
  </si>
  <si>
    <t>Pedidos</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</si>
  <si>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</si>
  <si>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</si>
  <si>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</si>
  <si>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</si>
  <si>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</si>
  <si>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</si>
  <si>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</si>
  <si>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</si>
  <si>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</si>
  <si>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</si>
  <si>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Recorrência CLI</t>
  </si>
  <si>
    <t xml:space="preserve">   1º Pedido</t>
  </si>
  <si>
    <t xml:space="preserve">                    Demonstração de Resultado</t>
  </si>
  <si>
    <t>DRE (R$'000)</t>
  </si>
  <si>
    <t>Receita operacional líquida</t>
  </si>
  <si>
    <t>Custos operacionais</t>
  </si>
  <si>
    <t>Lucro bruto</t>
  </si>
  <si>
    <t>Despesas e receitas operacionais</t>
  </si>
  <si>
    <t>Despesas comerciais</t>
  </si>
  <si>
    <t>Despesas gerais e administrativas</t>
  </si>
  <si>
    <t>Outras receitas e despesas, líquidas</t>
  </si>
  <si>
    <t>Baixa do Intangível</t>
  </si>
  <si>
    <t>Resultado financeiro, líquido</t>
  </si>
  <si>
    <t>Receitas financeiras</t>
  </si>
  <si>
    <t>Despesas financeiras</t>
  </si>
  <si>
    <t>Resultado antes do imposto de renda e contribuição social</t>
  </si>
  <si>
    <t>Imposto de renda e contribuição social - corrente</t>
  </si>
  <si>
    <t>Lucro líquido (prejuízo)</t>
  </si>
  <si>
    <t>Prejuízo básico e diluído por lote de mil ações - em reais</t>
  </si>
  <si>
    <t>Reconciliação EBITDA (R$'000)</t>
  </si>
  <si>
    <t>Lucro Líquido (Prejuízo)</t>
  </si>
  <si>
    <t>(-) Resultado Financeiro</t>
  </si>
  <si>
    <t>(-) Depreciação</t>
  </si>
  <si>
    <t>(-) Imposto de renda e contribuição social</t>
  </si>
  <si>
    <t>EBITDA</t>
  </si>
  <si>
    <t>(-) Despesas com plano de opção de compra de ações</t>
  </si>
  <si>
    <t>(-) Despesas não recorrentes</t>
  </si>
  <si>
    <t>EBITDA Ajustado</t>
  </si>
  <si>
    <t xml:space="preserve">                    Balanço Patrimonial</t>
  </si>
  <si>
    <t>BALANÇO PATRIMONIAL (R$'000)</t>
  </si>
  <si>
    <t>Ativo</t>
  </si>
  <si>
    <t>Circulante</t>
  </si>
  <si>
    <t>Caixa e equivalentes de caixa; Titulos e Valores mobiliários</t>
  </si>
  <si>
    <t>Contas a receber</t>
  </si>
  <si>
    <t>Impostos a recuperar</t>
  </si>
  <si>
    <t>Adiantamentos a fornecedores</t>
  </si>
  <si>
    <t>Outros ativos</t>
  </si>
  <si>
    <t>Não circulante</t>
  </si>
  <si>
    <t>Imobilizado</t>
  </si>
  <si>
    <t>Direito de uso</t>
  </si>
  <si>
    <t>Intangivel</t>
  </si>
  <si>
    <t>Passivo e patrimônio líquido</t>
  </si>
  <si>
    <t>Emprestimos e Financiamentos</t>
  </si>
  <si>
    <t>Fornecedores</t>
  </si>
  <si>
    <t>Obrigações tributárias</t>
  </si>
  <si>
    <t>Obrigações trabalhistas</t>
  </si>
  <si>
    <t>Adiantamentos de clientes</t>
  </si>
  <si>
    <t>Contas a pagar</t>
  </si>
  <si>
    <t xml:space="preserve">Leasing </t>
  </si>
  <si>
    <t>Transações com partes relacionadas</t>
  </si>
  <si>
    <t>Provisão para ações judiciais</t>
  </si>
  <si>
    <t>Arrendamento a pagar</t>
  </si>
  <si>
    <t>Patrimônio líquido</t>
  </si>
  <si>
    <t>Capital social</t>
  </si>
  <si>
    <t>Lucros e Prejuízos acumulados</t>
  </si>
  <si>
    <t>Reservas de lucros</t>
  </si>
  <si>
    <t>Outras reservas</t>
  </si>
  <si>
    <t xml:space="preserve">                    Fluxo de Caixa</t>
  </si>
  <si>
    <t>FLUXO DE CAIXA (R$'000)</t>
  </si>
  <si>
    <t>Lucro (prejuízo) do período</t>
  </si>
  <si>
    <t>Itens que não afetam o caixa operacional:</t>
  </si>
  <si>
    <t>Depreciação e amortização</t>
  </si>
  <si>
    <t>Baixa de intangível</t>
  </si>
  <si>
    <t>Baixa de Imobilizado</t>
  </si>
  <si>
    <t>Provisão para contingência</t>
  </si>
  <si>
    <t>Resultado da variação cambial e monetária</t>
  </si>
  <si>
    <t>Plano de opção de compra de ações</t>
  </si>
  <si>
    <t>Remensuração arrendamento</t>
  </si>
  <si>
    <t>Juros sobre empréstimos e arrendamentos</t>
  </si>
  <si>
    <t>Aumento/(diminuição) das contas de ativo e passivo</t>
  </si>
  <si>
    <t>Adiantamento a fornecedores</t>
  </si>
  <si>
    <t>Adiantamento de clientes</t>
  </si>
  <si>
    <t>Outros passivos</t>
  </si>
  <si>
    <t xml:space="preserve"> - </t>
  </si>
  <si>
    <t>Caixa gerado das/(aplicado nas) atividades operacionais</t>
  </si>
  <si>
    <t>Imposto de Renda e Contribuição Social Pagos</t>
  </si>
  <si>
    <t>Juros de arrendamento pagos</t>
  </si>
  <si>
    <t>Fluxo de caixa das atividades de investimentos</t>
  </si>
  <si>
    <t xml:space="preserve">Aquisição de imobilizado </t>
  </si>
  <si>
    <t>Aquisição de Intangível</t>
  </si>
  <si>
    <t>Títulos e valores mobiliários</t>
  </si>
  <si>
    <t>Fluxo de caixa das atividades de financiamentos</t>
  </si>
  <si>
    <t>Partes relacionadas</t>
  </si>
  <si>
    <t>Pagamentos de arrendamento</t>
  </si>
  <si>
    <t>Aumento de capital</t>
  </si>
  <si>
    <t>Custo Captação Ações (IPO)</t>
  </si>
  <si>
    <t>Acréscimo líquido no caixa e equivalentes de caixa</t>
  </si>
  <si>
    <t>Caixa e equivalentes de caixa no início do período</t>
  </si>
  <si>
    <t>Caixa e equivalentes de caixa no final do período</t>
  </si>
  <si>
    <t xml:space="preserve">                  Dados da Companhia</t>
  </si>
  <si>
    <t>GetNinjas S.A.</t>
  </si>
  <si>
    <t>CNPJ 14.127.813/0001-51</t>
  </si>
  <si>
    <t>Ticker</t>
  </si>
  <si>
    <t>NINJ3</t>
  </si>
  <si>
    <t>B3</t>
  </si>
  <si>
    <t>Novo Mercado</t>
  </si>
  <si>
    <t>IPO</t>
  </si>
  <si>
    <t>Valor ação (IPO)</t>
  </si>
  <si>
    <t>Quantidade de ações</t>
  </si>
  <si>
    <t>Escriturador das ações</t>
  </si>
  <si>
    <t>Itaú</t>
  </si>
  <si>
    <t>Auditor</t>
  </si>
  <si>
    <t>Contato RI</t>
  </si>
  <si>
    <t>ri@getninjas.com.br</t>
  </si>
  <si>
    <t>Ressalva</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</si>
  <si>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</si>
  <si>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1T24</t>
  </si>
  <si>
    <t>Margem Bruta</t>
  </si>
  <si>
    <t>PWC</t>
  </si>
  <si>
    <t>2T24</t>
  </si>
  <si>
    <t>* parcial</t>
  </si>
  <si>
    <t xml:space="preserve">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</si>
</sst>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 #,##0.00;[Red]\-&quot;R$&quot;\ #,##0.00"/>
    <numFmt numFmtId="41" formatCode="_-* #,##0_-;\-* #,##0_-;_-* &quot;-&quot;_-;_-@_-"/>
    <numFmt numFmtId="44" formatCode="_-&quot;R$&quot;\ * #,##0.00_-;\-&quot;R$&quot;\ * #,##0.00_-;_-&quot;R$&quot;\ * &quot;-&quot;??_-;_-@_-"/>
    <numFmt numFmtId="43" formatCode="_-* #,##0.00_-;\-* #,##0.00_-;_-* &quot;-&quot;??_-;_-@_-"/>
    <numFmt numFmtId="164" formatCode="_(* #,##0_);_(* \(#,##0\);_(* &quot;-&quot;_);_(@_)"/>
    <numFmt numFmtId="165" formatCode="_(* #,##0.00_);_(* \(#,##0.00\);_(* &quot;-&quot;??_);_(@_)"/>
    <numFmt numFmtId="166" formatCode="&quot;R$ &quot;#,##0_);\(&quot;R$ &quot;#,##0\)"/>
    <numFmt numFmtId="167" formatCode="_(&quot;R$ &quot;* #,##0.00_);_(&quot;R$ &quot;* \(#,##0.00\);_(&quot;R$ &quot;* &quot;-&quot;??_);_(@_)"/>
    <numFmt numFmtId="168" formatCode="_(* #,##0_);_(* \(#,##0\);_(* &quot;-&quot;??_);_(@_)"/>
    <numFmt numFmtId="169" formatCode="0.0"/>
    <numFmt numFmtId="170" formatCode="0.0%"/>
    <numFmt numFmtId="171" formatCode="_-* #,##0.0_-;\-* #,##0.0_-;_-* &quot;-&quot;??_-;_-@_-"/>
    <numFmt numFmtId="172" formatCode="_-* #,##0_-;\-* #,##0_-;_-* &quot;-&quot;??_-;_-@_-"/>
  </numFmts>
  <fonts count="6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name val="Trebuchet MS"/>
      <family val="2"/>
    </font>
    <font>
      <sz val="8"/>
      <color theme="4"/>
      <name val="Calibri"/>
      <family val="2"/>
      <scheme val="minor"/>
    </font>
    <font>
      <i/>
      <sz val="8"/>
      <color theme="4"/>
      <name val="Calibri"/>
      <family val="2"/>
      <scheme val="minor"/>
    </font>
    <font>
      <b/>
      <sz val="11"/>
      <color theme="1"/>
      <name val="Calibri"/>
    </font>
    <font>
      <sz val="11"/>
      <color theme="1"/>
      <name val="Calibri"/>
    </font>
    <font>
      <b/>
      <u/>
      <sz val="8"/>
      <color rgb="FF0070C0"/>
      <name val="Calibri"/>
    </font>
    <font>
      <b/>
      <sz val="10"/>
      <color theme="0"/>
      <name val="Calibri"/>
    </font>
    <font>
      <b/>
      <sz val="10"/>
      <color rgb="FFFFFFFF"/>
      <name val="Calibri"/>
    </font>
    <font>
      <sz val="10"/>
      <color theme="1"/>
      <name val="Calibri"/>
    </font>
    <font>
      <sz val="8"/>
      <color theme="1"/>
      <name val="Calibri"/>
    </font>
  </fonts>
  <fills count="6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
      <patternFill patternType="solid">
        <fgColor rgb="FFFFF2CC"/>
        <bgColor rgb="FFFFF2CC"/>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7"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6"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0" fillId="0" borderId="0"/>
  </cellStyleXfs>
  <cellXfs count="80">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8" fontId="43" fillId="55" borderId="0" xfId="115" applyNumberFormat="1" applyFont="1" applyFill="1" applyBorder="1" applyAlignment="1">
      <alignment horizontal="right" vertical="center"/>
    </xf>
    <xf numFmtId="168" fontId="44" fillId="55" borderId="0" xfId="115" applyNumberFormat="1" applyFont="1" applyFill="1" applyBorder="1" applyAlignment="1">
      <alignment horizontal="right" vertical="center"/>
    </xf>
    <xf numFmtId="165" fontId="43" fillId="55" borderId="0" xfId="115" applyNumberFormat="1" applyFont="1" applyFill="1" applyBorder="1" applyAlignment="1">
      <alignment horizontal="right" vertical="center"/>
    </xf>
    <xf numFmtId="168" fontId="40" fillId="55" borderId="0" xfId="0" applyNumberFormat="1" applyFont="1" applyFill="1"/>
    <xf numFmtId="0" fontId="41" fillId="58" borderId="0" xfId="0" applyFont="1" applyFill="1"/>
    <xf numFmtId="168"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8" fontId="44" fillId="59" borderId="0" xfId="115" applyNumberFormat="1" applyFont="1" applyFill="1" applyBorder="1" applyAlignment="1">
      <alignment horizontal="right" vertical="center"/>
    </xf>
    <xf numFmtId="168"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6" fillId="60" borderId="0" xfId="157" applyFont="1" applyFill="1" applyAlignment="1">
      <alignment horizontal="center" vertical="center"/>
    </xf>
    <xf numFmtId="0" fontId="47"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8" fillId="55" borderId="0" xfId="0" applyFont="1" applyFill="1"/>
    <xf numFmtId="0" fontId="49" fillId="60" borderId="0" xfId="157" applyFont="1" applyFill="1"/>
    <xf numFmtId="164" fontId="43" fillId="55" borderId="0" xfId="115" applyNumberFormat="1" applyFont="1" applyFill="1" applyBorder="1" applyAlignment="1">
      <alignment horizontal="right" vertical="center"/>
    </xf>
    <xf numFmtId="169" fontId="40" fillId="55" borderId="0" xfId="0" applyNumberFormat="1" applyFont="1" applyFill="1"/>
    <xf numFmtId="168" fontId="44" fillId="0" borderId="0" xfId="115" applyNumberFormat="1" applyFont="1" applyFill="1" applyBorder="1" applyAlignment="1">
      <alignment horizontal="right" vertical="center"/>
    </xf>
    <xf numFmtId="0" fontId="41" fillId="0" borderId="0" xfId="0" applyFont="1"/>
    <xf numFmtId="0" fontId="40" fillId="0" borderId="0" xfId="0" applyFont="1"/>
    <xf numFmtId="0" fontId="40" fillId="55" borderId="0" xfId="0" quotePrefix="1"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168" fontId="43" fillId="0" borderId="0" xfId="115" applyNumberFormat="1" applyFont="1" applyFill="1" applyBorder="1" applyAlignment="1">
      <alignment horizontal="right" vertical="center"/>
    </xf>
    <xf numFmtId="165" fontId="40" fillId="55" borderId="0" xfId="0" applyNumberFormat="1" applyFont="1" applyFill="1"/>
    <xf numFmtId="172" fontId="40" fillId="55" borderId="0" xfId="158" applyNumberFormat="1" applyFont="1" applyFill="1"/>
    <xf numFmtId="172" fontId="43" fillId="55" borderId="0" xfId="158" applyNumberFormat="1" applyFont="1" applyFill="1" applyBorder="1" applyAlignment="1">
      <alignment horizontal="right" vertical="center"/>
    </xf>
    <xf numFmtId="170" fontId="44" fillId="55" borderId="0" xfId="156" applyNumberFormat="1" applyFont="1" applyFill="1" applyBorder="1" applyAlignment="1">
      <alignment horizontal="right" vertical="center"/>
    </xf>
    <xf numFmtId="0" fontId="51" fillId="0" borderId="0" xfId="114" applyFont="1" applyAlignment="1">
      <alignment horizontal="left" vertical="center"/>
    </xf>
    <xf numFmtId="10" fontId="52" fillId="55" borderId="0" xfId="156" applyNumberFormat="1" applyFont="1" applyFill="1" applyBorder="1" applyAlignment="1">
      <alignment horizontal="right" vertical="center"/>
    </xf>
    <xf numFmtId="0" fontId="53" fillId="55" borderId="0" xfId="0" applyFont="1" applyFill="1" applyAlignment="1">
      <alignment horizontal="left" indent="1"/>
    </xf>
    <xf numFmtId="168" fontId="44" fillId="55" borderId="0" xfId="156" applyNumberFormat="1" applyFont="1" applyFill="1" applyBorder="1" applyAlignment="1">
      <alignment horizontal="right" vertical="center"/>
    </xf>
    <xf numFmtId="0" fontId="54" fillId="61" borderId="0" xfId="0" applyFont="1" applyFill="1"/>
    <xf numFmtId="0" fontId="55" fillId="61" borderId="0" xfId="0" applyFont="1" applyFill="1"/>
    <xf numFmtId="0" fontId="56" fillId="65" borderId="0" xfId="0" applyFont="1" applyFill="1" applyAlignment="1">
      <alignment horizontal="center" vertical="center"/>
    </xf>
    <xf numFmtId="0" fontId="57" fillId="64" borderId="0" xfId="0" applyFont="1" applyFill="1"/>
    <xf numFmtId="0" fontId="57" fillId="64" borderId="0" xfId="0" applyFont="1" applyFill="1" applyAlignment="1">
      <alignment horizontal="right"/>
    </xf>
    <xf numFmtId="0" fontId="59" fillId="61" borderId="0" xfId="0" applyFont="1" applyFill="1" applyAlignment="1">
      <alignment horizontal="right"/>
    </xf>
    <xf numFmtId="0" fontId="57" fillId="63" borderId="0" xfId="0" applyFont="1" applyFill="1" applyAlignment="1">
      <alignment horizontal="right"/>
    </xf>
    <xf numFmtId="0" fontId="58" fillId="63" borderId="0" xfId="0" applyFont="1" applyFill="1" applyAlignment="1">
      <alignment horizontal="right"/>
    </xf>
    <xf numFmtId="0" fontId="57" fillId="62" borderId="0" xfId="0" applyFont="1" applyFill="1"/>
    <xf numFmtId="0" fontId="57" fillId="62" borderId="0" xfId="0" applyFont="1" applyFill="1" applyAlignment="1">
      <alignment horizontal="right"/>
    </xf>
    <xf numFmtId="0" fontId="59" fillId="61" borderId="0" xfId="0" applyFont="1" applyFill="1"/>
    <xf numFmtId="3" fontId="59" fillId="61" borderId="0" xfId="0" applyNumberFormat="1" applyFont="1" applyFill="1"/>
    <xf numFmtId="0" fontId="55" fillId="61" borderId="0" xfId="0" applyFont="1" applyFill="1" applyAlignment="1">
      <alignment horizontal="center"/>
    </xf>
    <xf numFmtId="10" fontId="59" fillId="61" borderId="0" xfId="0" applyNumberFormat="1" applyFont="1" applyFill="1"/>
    <xf numFmtId="4" fontId="59" fillId="61" borderId="0" xfId="0" applyNumberFormat="1" applyFont="1" applyFill="1"/>
    <xf numFmtId="3" fontId="59" fillId="66" borderId="0" xfId="0" applyNumberFormat="1" applyFont="1" applyFill="1"/>
    <xf numFmtId="9" fontId="59" fillId="61" borderId="0" xfId="0" applyNumberFormat="1" applyFont="1" applyFill="1"/>
    <xf numFmtId="0" fontId="55" fillId="66" borderId="0" xfId="0" applyFont="1" applyFill="1"/>
    <xf numFmtId="170" fontId="59" fillId="61" borderId="0" xfId="0" applyNumberFormat="1" applyFont="1" applyFill="1"/>
    <xf numFmtId="9" fontId="59" fillId="66" borderId="0" xfId="0" applyNumberFormat="1" applyFont="1" applyFill="1"/>
    <xf numFmtId="2" fontId="55" fillId="61" borderId="0" xfId="0" applyNumberFormat="1" applyFont="1" applyFill="1"/>
    <xf numFmtId="0" fontId="60" fillId="61" borderId="0" xfId="0" applyFont="1" applyFill="1"/>
    <xf numFmtId="170" fontId="60" fillId="61" borderId="0" xfId="0" applyNumberFormat="1" applyFont="1" applyFill="1"/>
    <xf numFmtId="9" fontId="60" fillId="61" borderId="0" xfId="0" applyNumberFormat="1" applyFont="1" applyFill="1"/>
    <xf numFmtId="9" fontId="60" fillId="66" borderId="0" xfId="0" applyNumberFormat="1" applyFont="1" applyFill="1"/>
    <xf numFmtId="170" fontId="55" fillId="61" borderId="0" xfId="0" applyNumberFormat="1" applyFont="1" applyFill="1"/>
    <xf numFmtId="9" fontId="55" fillId="61" borderId="0" xfId="0" applyNumberFormat="1" applyFont="1" applyFill="1"/>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0">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101756</xdr:colOff>
      <xdr:row>20</xdr:row>
      <xdr:rowOff>146050</xdr:rowOff>
    </xdr:to>
    <xdr:pic>
      <xdr:nvPicPr>
        <xdr:cNvPr id="5"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19050"/>
          <a:ext cx="8026556" cy="38925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677258" y="688961"/>
          <a:ext cx="1506930" cy="33577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514904" y="688962"/>
          <a:ext cx="1545030" cy="33577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396114" y="688962"/>
          <a:ext cx="1506930" cy="33577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292285" y="688962"/>
          <a:ext cx="1506931" cy="33577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04950" y="457200"/>
          <a:ext cx="493837" cy="4961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358598" y="457200"/>
          <a:ext cx="493837" cy="4961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333172" y="457200"/>
          <a:ext cx="493837" cy="4961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075323" y="457200"/>
          <a:ext cx="493837" cy="4961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28600"/>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oneCellAnchor>
    <xdr:from>
      <xdr:col>0</xdr:col>
      <xdr:colOff>666750</xdr:colOff>
      <xdr:row>1</xdr:row>
      <xdr:rowOff>47625</xdr:rowOff>
    </xdr:from>
    <xdr:ext cx="152400" cy="57150"/>
    <xdr:grpSp>
      <xdr:nvGrpSpPr>
        <xdr:cNvPr id="5" name="Shape 2">
          <a:extLst>
            <a:ext uri="{FF2B5EF4-FFF2-40B4-BE49-F238E27FC236}">
              <a16:creationId xmlns:a16="http://schemas.microsoft.com/office/drawing/2014/main" id="{7A579607-8745-41AB-8A9C-DB2FD9E7CF2F}"/>
            </a:ext>
          </a:extLst>
        </xdr:cNvPr>
        <xdr:cNvGrpSpPr/>
      </xdr:nvGrpSpPr>
      <xdr:grpSpPr>
        <a:xfrm>
          <a:off x="666750" y="228600"/>
          <a:ext cx="152400" cy="57150"/>
          <a:chOff x="5269800" y="3780000"/>
          <a:chExt cx="152400" cy="0"/>
        </a:xfrm>
      </xdr:grpSpPr>
      <xdr:cxnSp macro="">
        <xdr:nvCxnSpPr>
          <xdr:cNvPr id="6" name="Shape 3">
            <a:extLst>
              <a:ext uri="{FF2B5EF4-FFF2-40B4-BE49-F238E27FC236}">
                <a16:creationId xmlns:a16="http://schemas.microsoft.com/office/drawing/2014/main" id="{D04F1AE8-5AC0-5B1D-8EB8-DCABE7483FDF}"/>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7" name="image1.png">
          <a:extLst>
            <a:ext uri="{FF2B5EF4-FFF2-40B4-BE49-F238E27FC236}">
              <a16:creationId xmlns:a16="http://schemas.microsoft.com/office/drawing/2014/main" id="{6F4936C3-0FAA-4C89-A695-8C83982ED598}"/>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53975</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election activeCell="R8" sqref="R8"/>
    </sheetView>
  </sheetViews>
  <sheetFormatPr defaultColWidth="8.5703125" defaultRowHeight="15" x14ac:dyDescent="0.25"/>
  <cols>
    <col min="1" max="14" width="8.5703125" style="1"/>
    <col min="15" max="15" width="25.42578125" style="1" bestFit="1" customWidth="1"/>
    <col min="16" max="16384" width="8.5703125" style="1"/>
  </cols>
  <sheetData>
    <row r="5" spans="15:16" ht="21" x14ac:dyDescent="0.35">
      <c r="O5" s="31" t="s">
        <v>0</v>
      </c>
      <c r="P5" s="31"/>
    </row>
    <row r="7" spans="15:16" x14ac:dyDescent="0.25">
      <c r="O7" s="32" t="s">
        <v>1</v>
      </c>
    </row>
    <row r="9" spans="15:16" x14ac:dyDescent="0.25">
      <c r="O9" s="32" t="s">
        <v>2</v>
      </c>
    </row>
    <row r="11" spans="15:16" x14ac:dyDescent="0.25">
      <c r="O11" s="32" t="s">
        <v>3</v>
      </c>
    </row>
    <row r="13" spans="15:16" x14ac:dyDescent="0.25">
      <c r="O13" s="32" t="s">
        <v>4</v>
      </c>
    </row>
    <row r="15" spans="15:16" x14ac:dyDescent="0.25">
      <c r="O15" s="32" t="s">
        <v>5</v>
      </c>
    </row>
    <row r="17" spans="15:15" x14ac:dyDescent="0.25">
      <c r="O17" s="32" t="s">
        <v>6</v>
      </c>
    </row>
    <row r="19" spans="15:15" x14ac:dyDescent="0.25">
      <c r="O19" s="32" t="s">
        <v>7</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election activeCell="T9" sqref="T9"/>
    </sheetView>
  </sheetViews>
  <sheetFormatPr defaultColWidth="8.5703125" defaultRowHeight="15" x14ac:dyDescent="0.25"/>
  <cols>
    <col min="1" max="16384" width="8.5703125" style="19"/>
  </cols>
  <sheetData>
    <row r="1" spans="1:17" ht="15.75" x14ac:dyDescent="0.25">
      <c r="A1" s="20" t="s">
        <v>8</v>
      </c>
      <c r="Q1" s="23" t="s">
        <v>9</v>
      </c>
    </row>
    <row r="2" spans="1:17" ht="15.75" x14ac:dyDescent="0.25">
      <c r="A2" s="20"/>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AJ1000"/>
  <sheetViews>
    <sheetView showGridLines="0" workbookViewId="0">
      <pane xSplit="1" ySplit="5" topLeftCell="I6" activePane="bottomRight" state="frozen"/>
      <selection pane="topRight" activeCell="B1" sqref="B1"/>
      <selection pane="bottomLeft" activeCell="A6" sqref="A6"/>
      <selection pane="bottomRight" activeCell="U18" sqref="U18"/>
    </sheetView>
  </sheetViews>
  <sheetFormatPr defaultColWidth="14.42578125" defaultRowHeight="15" customHeight="1" x14ac:dyDescent="0.25"/>
  <cols>
    <col min="1" max="1" width="26.42578125" customWidth="1"/>
    <col min="2" max="10" width="8.7109375" customWidth="1"/>
    <col min="11" max="23" width="8.85546875" bestFit="1" customWidth="1"/>
    <col min="24" max="24" width="5.28515625" customWidth="1"/>
    <col min="25" max="36" width="8.7109375" customWidth="1"/>
  </cols>
  <sheetData>
    <row r="1" spans="1:36" ht="14.25" customHeight="1" x14ac:dyDescent="0.25">
      <c r="A1" s="52" t="s">
        <v>10</v>
      </c>
      <c r="B1" s="53"/>
      <c r="C1" s="53"/>
      <c r="D1" s="53"/>
      <c r="E1" s="53"/>
      <c r="F1" s="53"/>
      <c r="G1" s="53"/>
      <c r="H1" s="53"/>
      <c r="I1" s="53"/>
      <c r="J1" s="53"/>
      <c r="K1" s="53"/>
      <c r="L1" s="53"/>
      <c r="M1" s="53"/>
      <c r="N1" s="53"/>
      <c r="O1" s="53"/>
      <c r="P1" s="53"/>
      <c r="Q1" s="53"/>
      <c r="R1" s="53"/>
      <c r="S1" s="53"/>
      <c r="T1" s="53"/>
      <c r="U1" s="53"/>
      <c r="V1" s="53"/>
      <c r="W1" s="53"/>
      <c r="X1" s="53"/>
      <c r="Y1" s="53"/>
      <c r="Z1" s="53"/>
      <c r="AA1" s="53"/>
      <c r="AB1" s="54" t="s">
        <v>9</v>
      </c>
      <c r="AC1" s="53"/>
      <c r="AD1" s="53"/>
      <c r="AE1" s="53"/>
      <c r="AF1" s="53"/>
      <c r="AG1" s="53"/>
      <c r="AH1" s="53"/>
      <c r="AI1" s="53"/>
      <c r="AJ1" s="53"/>
    </row>
    <row r="2" spans="1:36" ht="14.25" customHeight="1"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1:36" ht="14.25" customHeight="1" x14ac:dyDescent="0.25">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t="s">
        <v>165</v>
      </c>
      <c r="AF3" s="53"/>
      <c r="AG3" s="53"/>
      <c r="AH3" s="53"/>
      <c r="AI3" s="53"/>
      <c r="AJ3" s="53"/>
    </row>
    <row r="4" spans="1:36" ht="14.25" customHeight="1" x14ac:dyDescent="0.25">
      <c r="A4" s="53"/>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row>
    <row r="5" spans="1:36" ht="14.25" customHeight="1" x14ac:dyDescent="0.25">
      <c r="A5" s="55" t="s">
        <v>11</v>
      </c>
      <c r="B5" s="56" t="s">
        <v>12</v>
      </c>
      <c r="C5" s="56" t="s">
        <v>13</v>
      </c>
      <c r="D5" s="56" t="s">
        <v>14</v>
      </c>
      <c r="E5" s="56" t="s">
        <v>15</v>
      </c>
      <c r="F5" s="56" t="s">
        <v>16</v>
      </c>
      <c r="G5" s="56" t="s">
        <v>17</v>
      </c>
      <c r="H5" s="56" t="s">
        <v>18</v>
      </c>
      <c r="I5" s="56" t="s">
        <v>19</v>
      </c>
      <c r="J5" s="56" t="s">
        <v>20</v>
      </c>
      <c r="K5" s="56" t="s">
        <v>21</v>
      </c>
      <c r="L5" s="56" t="s">
        <v>22</v>
      </c>
      <c r="M5" s="56" t="s">
        <v>23</v>
      </c>
      <c r="N5" s="56" t="s">
        <v>24</v>
      </c>
      <c r="O5" s="56" t="s">
        <v>25</v>
      </c>
      <c r="P5" s="56" t="s">
        <v>26</v>
      </c>
      <c r="Q5" s="56" t="s">
        <v>27</v>
      </c>
      <c r="R5" s="56" t="s">
        <v>28</v>
      </c>
      <c r="S5" s="56" t="s">
        <v>29</v>
      </c>
      <c r="T5" s="56" t="s">
        <v>30</v>
      </c>
      <c r="U5" s="56" t="s">
        <v>31</v>
      </c>
      <c r="V5" s="56" t="s">
        <v>161</v>
      </c>
      <c r="W5" s="56" t="s">
        <v>164</v>
      </c>
      <c r="X5" s="57"/>
      <c r="Y5" s="58">
        <v>2018</v>
      </c>
      <c r="Z5" s="58">
        <v>2019</v>
      </c>
      <c r="AA5" s="58">
        <v>2020</v>
      </c>
      <c r="AB5" s="58">
        <v>2021</v>
      </c>
      <c r="AC5" s="59">
        <v>2022</v>
      </c>
      <c r="AD5" s="59">
        <v>2023</v>
      </c>
      <c r="AE5" s="59" t="s">
        <v>166</v>
      </c>
      <c r="AF5" s="53"/>
      <c r="AG5" s="53"/>
      <c r="AH5" s="53"/>
      <c r="AI5" s="53"/>
      <c r="AJ5" s="53"/>
    </row>
    <row r="6" spans="1:36" ht="14.25" customHeight="1" x14ac:dyDescent="0.25">
      <c r="A6" s="60" t="s">
        <v>32</v>
      </c>
      <c r="B6" s="61"/>
      <c r="C6" s="61"/>
      <c r="D6" s="61"/>
      <c r="E6" s="61"/>
      <c r="F6" s="61"/>
      <c r="G6" s="61"/>
      <c r="H6" s="61"/>
      <c r="I6" s="61"/>
      <c r="J6" s="61"/>
      <c r="K6" s="61"/>
      <c r="L6" s="61"/>
      <c r="M6" s="61"/>
      <c r="N6" s="61"/>
      <c r="O6" s="61"/>
      <c r="P6" s="61"/>
      <c r="Q6" s="61"/>
      <c r="R6" s="61"/>
      <c r="S6" s="61"/>
      <c r="T6" s="61"/>
      <c r="U6" s="61"/>
      <c r="V6" s="61"/>
      <c r="W6" s="61"/>
      <c r="X6" s="57"/>
      <c r="Y6" s="61"/>
      <c r="Z6" s="61"/>
      <c r="AA6" s="61"/>
      <c r="AB6" s="61"/>
      <c r="AC6" s="61"/>
      <c r="AD6" s="61"/>
      <c r="AE6" s="61"/>
      <c r="AF6" s="53"/>
      <c r="AG6" s="53"/>
      <c r="AH6" s="53"/>
      <c r="AI6" s="53"/>
      <c r="AJ6" s="53"/>
    </row>
    <row r="7" spans="1:36" ht="14.25" customHeight="1" x14ac:dyDescent="0.25">
      <c r="A7" s="62" t="s">
        <v>33</v>
      </c>
      <c r="B7" s="53"/>
      <c r="C7" s="53"/>
      <c r="D7" s="53"/>
      <c r="E7" s="53"/>
      <c r="F7" s="53"/>
      <c r="G7" s="53"/>
      <c r="H7" s="53"/>
      <c r="I7" s="53"/>
      <c r="J7" s="53"/>
      <c r="K7" s="53"/>
      <c r="L7" s="53"/>
      <c r="M7" s="53"/>
      <c r="N7" s="53"/>
      <c r="O7" s="53"/>
      <c r="P7" s="53"/>
      <c r="Q7" s="53"/>
      <c r="R7" s="53"/>
      <c r="S7" s="53"/>
      <c r="T7" s="53"/>
      <c r="U7" s="53"/>
      <c r="V7" s="53"/>
      <c r="W7" s="53"/>
      <c r="X7" s="53"/>
      <c r="Y7" s="63">
        <v>366</v>
      </c>
      <c r="Z7" s="63">
        <v>623</v>
      </c>
      <c r="AA7" s="63">
        <v>963</v>
      </c>
      <c r="AB7" s="63">
        <v>1485</v>
      </c>
      <c r="AC7" s="64" t="s">
        <v>34</v>
      </c>
      <c r="AD7" s="64" t="s">
        <v>34</v>
      </c>
      <c r="AE7" s="64"/>
      <c r="AF7" s="53"/>
      <c r="AG7" s="53"/>
      <c r="AH7" s="53"/>
      <c r="AI7" s="53"/>
      <c r="AJ7" s="53"/>
    </row>
    <row r="8" spans="1:36" ht="14.25" customHeight="1" x14ac:dyDescent="0.25">
      <c r="A8" s="62" t="s">
        <v>35</v>
      </c>
      <c r="B8" s="53"/>
      <c r="C8" s="53"/>
      <c r="D8" s="53"/>
      <c r="E8" s="53"/>
      <c r="F8" s="53"/>
      <c r="G8" s="53"/>
      <c r="H8" s="53"/>
      <c r="I8" s="53"/>
      <c r="J8" s="53"/>
      <c r="K8" s="53"/>
      <c r="L8" s="53"/>
      <c r="M8" s="53"/>
      <c r="N8" s="53"/>
      <c r="O8" s="53"/>
      <c r="P8" s="53"/>
      <c r="Q8" s="53"/>
      <c r="R8" s="53"/>
      <c r="S8" s="53"/>
      <c r="T8" s="53"/>
      <c r="U8" s="53"/>
      <c r="V8" s="53"/>
      <c r="W8" s="53"/>
      <c r="X8" s="53"/>
      <c r="Y8" s="65">
        <v>4.3200000000000002E-2</v>
      </c>
      <c r="Z8" s="65">
        <v>0.04</v>
      </c>
      <c r="AA8" s="65">
        <v>4.9099999999999998E-2</v>
      </c>
      <c r="AB8" s="65">
        <v>4.8099999999999997E-2</v>
      </c>
      <c r="AC8" s="64" t="s">
        <v>34</v>
      </c>
      <c r="AD8" s="64" t="s">
        <v>34</v>
      </c>
      <c r="AE8" s="64"/>
      <c r="AF8" s="53"/>
      <c r="AG8" s="53"/>
      <c r="AH8" s="53"/>
      <c r="AI8" s="53"/>
      <c r="AJ8" s="53"/>
    </row>
    <row r="9" spans="1:36" ht="14.25" customHeight="1" x14ac:dyDescent="0.25">
      <c r="A9" s="62" t="s">
        <v>36</v>
      </c>
      <c r="B9" s="53"/>
      <c r="C9" s="53"/>
      <c r="D9" s="53"/>
      <c r="E9" s="53"/>
      <c r="F9" s="53"/>
      <c r="G9" s="53"/>
      <c r="H9" s="53"/>
      <c r="I9" s="53"/>
      <c r="J9" s="53"/>
      <c r="K9" s="53"/>
      <c r="L9" s="53"/>
      <c r="M9" s="53"/>
      <c r="N9" s="53"/>
      <c r="O9" s="53"/>
      <c r="P9" s="53"/>
      <c r="Q9" s="53"/>
      <c r="R9" s="53"/>
      <c r="S9" s="53"/>
      <c r="T9" s="53"/>
      <c r="U9" s="53"/>
      <c r="V9" s="53"/>
      <c r="W9" s="53"/>
      <c r="X9" s="53"/>
      <c r="Y9" s="66">
        <v>7</v>
      </c>
      <c r="Z9" s="66">
        <v>8.1999999999999993</v>
      </c>
      <c r="AA9" s="66">
        <v>14.1</v>
      </c>
      <c r="AB9" s="66">
        <v>16.600000000000001</v>
      </c>
      <c r="AC9" s="66">
        <v>12.606345451042399</v>
      </c>
      <c r="AD9" s="66">
        <v>15.8713068569449</v>
      </c>
      <c r="AE9" s="66"/>
      <c r="AF9" s="53"/>
      <c r="AG9" s="53"/>
      <c r="AH9" s="53"/>
      <c r="AI9" s="53"/>
      <c r="AJ9" s="53"/>
    </row>
    <row r="10" spans="1:36" ht="10.5" customHeight="1" x14ac:dyDescent="0.25">
      <c r="A10" s="62"/>
      <c r="B10" s="53"/>
      <c r="C10" s="53"/>
      <c r="D10" s="53"/>
      <c r="E10" s="53"/>
      <c r="F10" s="53"/>
      <c r="G10" s="53"/>
      <c r="H10" s="53"/>
      <c r="I10" s="53"/>
      <c r="J10" s="53"/>
      <c r="K10" s="53"/>
      <c r="L10" s="53"/>
      <c r="M10" s="53"/>
      <c r="N10" s="53"/>
      <c r="O10" s="53"/>
      <c r="P10" s="53"/>
      <c r="Q10" s="53"/>
      <c r="R10" s="53"/>
      <c r="S10" s="53"/>
      <c r="T10" s="53"/>
      <c r="U10" s="53"/>
      <c r="V10" s="53"/>
      <c r="W10" s="53"/>
      <c r="X10" s="53"/>
      <c r="Y10" s="65"/>
      <c r="Z10" s="65"/>
      <c r="AA10" s="65"/>
      <c r="AB10" s="63"/>
      <c r="AC10" s="64"/>
      <c r="AD10" s="64"/>
      <c r="AE10" s="64"/>
      <c r="AF10" s="53"/>
      <c r="AG10" s="53"/>
      <c r="AH10" s="53"/>
      <c r="AI10" s="53"/>
      <c r="AJ10" s="53"/>
    </row>
    <row r="11" spans="1:36" ht="14.25" customHeight="1" x14ac:dyDescent="0.25">
      <c r="A11" s="60" t="s">
        <v>37</v>
      </c>
      <c r="B11" s="61"/>
      <c r="C11" s="61"/>
      <c r="D11" s="61"/>
      <c r="E11" s="61"/>
      <c r="F11" s="61"/>
      <c r="G11" s="61"/>
      <c r="H11" s="61"/>
      <c r="I11" s="61"/>
      <c r="J11" s="61"/>
      <c r="K11" s="61"/>
      <c r="L11" s="61"/>
      <c r="M11" s="61"/>
      <c r="N11" s="61"/>
      <c r="O11" s="61"/>
      <c r="P11" s="61"/>
      <c r="Q11" s="61"/>
      <c r="R11" s="61"/>
      <c r="S11" s="61"/>
      <c r="T11" s="61"/>
      <c r="U11" s="61"/>
      <c r="V11" s="61"/>
      <c r="W11" s="61"/>
      <c r="X11" s="57"/>
      <c r="Y11" s="61"/>
      <c r="Z11" s="61"/>
      <c r="AA11" s="61"/>
      <c r="AB11" s="61"/>
      <c r="AC11" s="61"/>
      <c r="AD11" s="61"/>
      <c r="AE11" s="61"/>
      <c r="AF11" s="53"/>
      <c r="AG11" s="53"/>
      <c r="AH11" s="53"/>
      <c r="AI11" s="53"/>
      <c r="AJ11" s="53"/>
    </row>
    <row r="12" spans="1:36" ht="14.25" customHeight="1" x14ac:dyDescent="0.25">
      <c r="A12" s="62" t="s">
        <v>38</v>
      </c>
      <c r="B12" s="63">
        <v>81340</v>
      </c>
      <c r="C12" s="63">
        <v>95858</v>
      </c>
      <c r="D12" s="63">
        <v>109296</v>
      </c>
      <c r="E12" s="63">
        <v>129247</v>
      </c>
      <c r="F12" s="63">
        <v>166205</v>
      </c>
      <c r="G12" s="63">
        <v>136827</v>
      </c>
      <c r="H12" s="63">
        <v>191432</v>
      </c>
      <c r="I12" s="63">
        <v>193526</v>
      </c>
      <c r="J12" s="63">
        <v>511944</v>
      </c>
      <c r="K12" s="63">
        <v>567132</v>
      </c>
      <c r="L12" s="63">
        <v>462580</v>
      </c>
      <c r="M12" s="63">
        <v>269236</v>
      </c>
      <c r="N12" s="63">
        <v>232344</v>
      </c>
      <c r="O12" s="63">
        <v>180051</v>
      </c>
      <c r="P12" s="63">
        <v>165275</v>
      </c>
      <c r="Q12" s="63">
        <v>112455</v>
      </c>
      <c r="R12" s="63">
        <v>179059</v>
      </c>
      <c r="S12" s="63">
        <v>182232</v>
      </c>
      <c r="T12" s="63">
        <v>177573</v>
      </c>
      <c r="U12" s="63">
        <v>136121</v>
      </c>
      <c r="V12" s="63">
        <v>163396</v>
      </c>
      <c r="W12" s="63">
        <v>139731</v>
      </c>
      <c r="X12" s="63"/>
      <c r="Y12" s="63">
        <v>538191</v>
      </c>
      <c r="Z12" s="63">
        <v>415741</v>
      </c>
      <c r="AA12" s="63">
        <v>687990</v>
      </c>
      <c r="AB12" s="63">
        <f>SUM(J12:M12)</f>
        <v>1810892</v>
      </c>
      <c r="AC12" s="63">
        <f>SUM(N12:Q12)</f>
        <v>690125</v>
      </c>
      <c r="AD12" s="63">
        <f>SUM(R12:U12)</f>
        <v>674985</v>
      </c>
      <c r="AE12" s="67">
        <f>SUM(V12:W12)</f>
        <v>303127</v>
      </c>
      <c r="AF12" s="53"/>
      <c r="AG12" s="53"/>
      <c r="AH12" s="53"/>
      <c r="AI12" s="53"/>
      <c r="AJ12" s="53"/>
    </row>
    <row r="13" spans="1:36" ht="14.25" customHeight="1" x14ac:dyDescent="0.25">
      <c r="A13" s="62" t="s">
        <v>39</v>
      </c>
      <c r="B13" s="63">
        <v>79328</v>
      </c>
      <c r="C13" s="63">
        <v>78865</v>
      </c>
      <c r="D13" s="63">
        <v>84353</v>
      </c>
      <c r="E13" s="63">
        <v>89121</v>
      </c>
      <c r="F13" s="63">
        <v>96432</v>
      </c>
      <c r="G13" s="63">
        <v>100579</v>
      </c>
      <c r="H13" s="63">
        <v>108229</v>
      </c>
      <c r="I13" s="63">
        <v>111669</v>
      </c>
      <c r="J13" s="63">
        <v>140567</v>
      </c>
      <c r="K13" s="63">
        <v>179449</v>
      </c>
      <c r="L13" s="63">
        <v>205067</v>
      </c>
      <c r="M13" s="63">
        <v>215449</v>
      </c>
      <c r="N13" s="63">
        <v>206639</v>
      </c>
      <c r="O13" s="63">
        <v>188201</v>
      </c>
      <c r="P13" s="63">
        <v>174581</v>
      </c>
      <c r="Q13" s="63">
        <v>171910</v>
      </c>
      <c r="R13" s="63">
        <v>172986</v>
      </c>
      <c r="S13" s="63">
        <v>172987</v>
      </c>
      <c r="T13" s="63">
        <v>167902</v>
      </c>
      <c r="U13" s="63">
        <v>162935</v>
      </c>
      <c r="V13" s="63">
        <v>156295</v>
      </c>
      <c r="W13" s="63">
        <v>152254</v>
      </c>
      <c r="X13" s="63"/>
      <c r="Y13" s="63">
        <v>78626</v>
      </c>
      <c r="Z13" s="63">
        <v>89121</v>
      </c>
      <c r="AA13" s="63">
        <v>111669</v>
      </c>
      <c r="AB13" s="63">
        <v>215449</v>
      </c>
      <c r="AC13" s="63">
        <v>171910</v>
      </c>
      <c r="AD13" s="63">
        <f>U13</f>
        <v>162935</v>
      </c>
      <c r="AE13" s="67">
        <f>W13</f>
        <v>152254</v>
      </c>
      <c r="AF13" s="53"/>
      <c r="AG13" s="53"/>
      <c r="AH13" s="53"/>
      <c r="AI13" s="53"/>
      <c r="AJ13" s="53"/>
    </row>
    <row r="14" spans="1:36" ht="14.25" customHeight="1" x14ac:dyDescent="0.25">
      <c r="A14" s="62" t="s">
        <v>40</v>
      </c>
      <c r="B14" s="63">
        <v>6125</v>
      </c>
      <c r="C14" s="63">
        <v>6612</v>
      </c>
      <c r="D14" s="63">
        <v>7556</v>
      </c>
      <c r="E14" s="63">
        <v>8153</v>
      </c>
      <c r="F14" s="63">
        <v>11572</v>
      </c>
      <c r="G14" s="63">
        <v>11121</v>
      </c>
      <c r="H14" s="63">
        <v>12533</v>
      </c>
      <c r="I14" s="63">
        <v>11477</v>
      </c>
      <c r="J14" s="63">
        <v>17026</v>
      </c>
      <c r="K14" s="63">
        <v>18711.05</v>
      </c>
      <c r="L14" s="63">
        <v>18771.541000000001</v>
      </c>
      <c r="M14" s="63">
        <v>16450</v>
      </c>
      <c r="N14" s="63">
        <v>17678</v>
      </c>
      <c r="O14" s="63">
        <v>15051</v>
      </c>
      <c r="P14" s="63">
        <v>16130</v>
      </c>
      <c r="Q14" s="63">
        <f>14639732/1000</f>
        <v>14639.732</v>
      </c>
      <c r="R14" s="63">
        <f>18560641/1000</f>
        <v>18560.641</v>
      </c>
      <c r="S14" s="63">
        <f>18515851/1000</f>
        <v>18515.850999999999</v>
      </c>
      <c r="T14" s="63">
        <f>18999411/1000</f>
        <v>18999.411</v>
      </c>
      <c r="U14" s="63">
        <f>16353570.84/1000</f>
        <v>16353.57084</v>
      </c>
      <c r="V14" s="63">
        <f>19035648/1000</f>
        <v>19035.648000000001</v>
      </c>
      <c r="W14" s="63">
        <f>17641583.72/1000</f>
        <v>17641.583719999999</v>
      </c>
      <c r="X14" s="63"/>
      <c r="Y14" s="63">
        <v>17605</v>
      </c>
      <c r="Z14" s="63">
        <v>28446</v>
      </c>
      <c r="AA14" s="63">
        <v>46702</v>
      </c>
      <c r="AB14" s="63">
        <f>SUM(J14:M14)</f>
        <v>70958.591</v>
      </c>
      <c r="AC14" s="63">
        <f>SUM(N14:Q14)</f>
        <v>63498.732000000004</v>
      </c>
      <c r="AD14" s="63">
        <f>SUM(R14:U14)</f>
        <v>72429.473839999991</v>
      </c>
      <c r="AE14" s="67">
        <f>SUM(V14:W14)</f>
        <v>36677.231719999996</v>
      </c>
      <c r="AF14" s="53"/>
      <c r="AG14" s="53"/>
      <c r="AH14" s="53"/>
      <c r="AI14" s="53"/>
      <c r="AJ14" s="53"/>
    </row>
    <row r="15" spans="1:36" ht="14.25" customHeight="1" x14ac:dyDescent="0.25">
      <c r="A15" s="62" t="s">
        <v>41</v>
      </c>
      <c r="B15" s="68"/>
      <c r="C15" s="68"/>
      <c r="D15" s="68"/>
      <c r="E15" s="68"/>
      <c r="F15" s="68"/>
      <c r="G15" s="68"/>
      <c r="H15" s="68"/>
      <c r="I15" s="68"/>
      <c r="J15" s="68"/>
      <c r="K15" s="68"/>
      <c r="L15" s="68"/>
      <c r="M15" s="68"/>
      <c r="N15" s="63"/>
      <c r="O15" s="63"/>
      <c r="P15" s="63"/>
      <c r="Q15" s="63"/>
      <c r="R15" s="63"/>
      <c r="S15" s="63"/>
      <c r="T15" s="63"/>
      <c r="U15" s="63"/>
      <c r="V15" s="63"/>
      <c r="W15" s="63"/>
      <c r="X15" s="63"/>
      <c r="Y15" s="63"/>
      <c r="Z15" s="63"/>
      <c r="AA15" s="63"/>
      <c r="AB15" s="68"/>
      <c r="AC15" s="53"/>
      <c r="AD15" s="53"/>
      <c r="AE15" s="69"/>
      <c r="AF15" s="53"/>
      <c r="AG15" s="53"/>
      <c r="AH15" s="53"/>
      <c r="AI15" s="53"/>
      <c r="AJ15" s="53"/>
    </row>
    <row r="16" spans="1:36" ht="14.25" customHeight="1" x14ac:dyDescent="0.25">
      <c r="A16" s="62" t="s">
        <v>42</v>
      </c>
      <c r="B16" s="70">
        <v>0.32800000000000001</v>
      </c>
      <c r="C16" s="70">
        <v>0.308</v>
      </c>
      <c r="D16" s="70">
        <v>0.28299999999999997</v>
      </c>
      <c r="E16" s="70">
        <v>0.218</v>
      </c>
      <c r="F16" s="70">
        <v>0.23400000000000001</v>
      </c>
      <c r="G16" s="70">
        <v>0.22700000000000001</v>
      </c>
      <c r="H16" s="70">
        <v>0.252</v>
      </c>
      <c r="I16" s="70">
        <v>0.26300000000000001</v>
      </c>
      <c r="J16" s="70">
        <v>0.39600000000000002</v>
      </c>
      <c r="K16" s="70">
        <v>0.39800000000000002</v>
      </c>
      <c r="L16" s="70">
        <v>0.33589999999999998</v>
      </c>
      <c r="M16" s="70">
        <v>0.22009999999999999</v>
      </c>
      <c r="N16" s="70">
        <v>0.21779999999999999</v>
      </c>
      <c r="O16" s="70">
        <v>0.23769999999999999</v>
      </c>
      <c r="P16" s="70">
        <v>0.21971941443011503</v>
      </c>
      <c r="Q16" s="70">
        <v>0.18827208569477227</v>
      </c>
      <c r="R16" s="70">
        <v>0.20146773480875263</v>
      </c>
      <c r="S16" s="70">
        <v>0.19742692088842598</v>
      </c>
      <c r="T16" s="70">
        <v>0.20340560768753407</v>
      </c>
      <c r="U16" s="70">
        <v>0.1844790488232293</v>
      </c>
      <c r="V16" s="70">
        <v>0.21940000000000001</v>
      </c>
      <c r="W16" s="70">
        <v>0.23025893233993358</v>
      </c>
      <c r="X16" s="63"/>
      <c r="Y16" s="68">
        <v>0.30356193092060874</v>
      </c>
      <c r="Z16" s="68">
        <v>0.28102049890376096</v>
      </c>
      <c r="AA16" s="68">
        <v>0.24453943670543926</v>
      </c>
      <c r="AB16" s="68">
        <v>0.34889999999999999</v>
      </c>
      <c r="AC16" s="68">
        <v>0.21629999999999999</v>
      </c>
      <c r="AD16" s="68">
        <v>0.19719999999999999</v>
      </c>
      <c r="AE16" s="71">
        <v>0.22009999999999999</v>
      </c>
      <c r="AF16" s="53"/>
      <c r="AG16" s="53"/>
      <c r="AH16" s="53"/>
      <c r="AI16" s="53"/>
      <c r="AJ16" s="53"/>
    </row>
    <row r="17" spans="1:36" ht="14.25" customHeight="1" x14ac:dyDescent="0.25">
      <c r="A17" s="62" t="s">
        <v>43</v>
      </c>
      <c r="B17" s="70">
        <v>0.67200000000000004</v>
      </c>
      <c r="C17" s="70">
        <v>0.69199999999999995</v>
      </c>
      <c r="D17" s="70">
        <v>0.71699999999999997</v>
      </c>
      <c r="E17" s="70">
        <v>0.78200000000000003</v>
      </c>
      <c r="F17" s="70">
        <v>0.76600000000000001</v>
      </c>
      <c r="G17" s="70">
        <v>0.77300000000000002</v>
      </c>
      <c r="H17" s="70">
        <v>0.748</v>
      </c>
      <c r="I17" s="70">
        <v>0.73699999999999999</v>
      </c>
      <c r="J17" s="70">
        <v>0.60099999999999998</v>
      </c>
      <c r="K17" s="70">
        <v>0.60199999999999998</v>
      </c>
      <c r="L17" s="70">
        <v>0.66410000000000002</v>
      </c>
      <c r="M17" s="70">
        <v>0.77990000000000004</v>
      </c>
      <c r="N17" s="70">
        <v>0.78220000000000001</v>
      </c>
      <c r="O17" s="70">
        <v>0.76227757185251899</v>
      </c>
      <c r="P17" s="70">
        <v>0.780280585569885</v>
      </c>
      <c r="Q17" s="70">
        <v>0.81172791430522773</v>
      </c>
      <c r="R17" s="70">
        <v>0.79853226519124743</v>
      </c>
      <c r="S17" s="70">
        <v>0.80257307911157405</v>
      </c>
      <c r="T17" s="70">
        <v>0.79659439231246587</v>
      </c>
      <c r="U17" s="70">
        <v>0.8155209511767707</v>
      </c>
      <c r="V17" s="70">
        <v>0.78059999999999996</v>
      </c>
      <c r="W17" s="70">
        <v>0.76974106766006645</v>
      </c>
      <c r="X17" s="63"/>
      <c r="Y17" s="68">
        <v>0.69643806907939132</v>
      </c>
      <c r="Z17" s="68">
        <v>0.71897950109623909</v>
      </c>
      <c r="AA17" s="68">
        <v>0.75546056329456068</v>
      </c>
      <c r="AB17" s="68">
        <v>0.65110000000000001</v>
      </c>
      <c r="AC17" s="68">
        <v>0.78369999999999995</v>
      </c>
      <c r="AD17" s="68">
        <v>0.80279999999999996</v>
      </c>
      <c r="AE17" s="71">
        <v>0.77990000000000004</v>
      </c>
      <c r="AF17" s="53"/>
      <c r="AG17" s="53"/>
      <c r="AH17" s="53"/>
      <c r="AI17" s="53"/>
      <c r="AJ17" s="53"/>
    </row>
    <row r="18" spans="1:36" ht="14.25" customHeight="1" x14ac:dyDescent="0.25">
      <c r="A18" s="62" t="s">
        <v>44</v>
      </c>
      <c r="B18" s="63">
        <v>616790</v>
      </c>
      <c r="C18" s="63">
        <v>577757</v>
      </c>
      <c r="D18" s="63">
        <v>639509</v>
      </c>
      <c r="E18" s="63">
        <v>731281</v>
      </c>
      <c r="F18" s="63">
        <v>931358</v>
      </c>
      <c r="G18" s="63">
        <v>930739</v>
      </c>
      <c r="H18" s="63">
        <v>1168241</v>
      </c>
      <c r="I18" s="63">
        <v>1148582</v>
      </c>
      <c r="J18" s="63">
        <v>1263567</v>
      </c>
      <c r="K18" s="63">
        <v>1300881</v>
      </c>
      <c r="L18" s="63">
        <v>1362762</v>
      </c>
      <c r="M18" s="63">
        <v>1270605</v>
      </c>
      <c r="N18" s="63">
        <v>1370857</v>
      </c>
      <c r="O18" s="63">
        <v>1123098</v>
      </c>
      <c r="P18" s="63">
        <v>1046983</v>
      </c>
      <c r="Q18" s="63">
        <v>986198</v>
      </c>
      <c r="R18" s="63">
        <v>1083139</v>
      </c>
      <c r="S18" s="63">
        <v>980559</v>
      </c>
      <c r="T18" s="63">
        <v>1049160</v>
      </c>
      <c r="U18" s="63">
        <v>1048207</v>
      </c>
      <c r="V18" s="63">
        <v>1183004</v>
      </c>
      <c r="W18" s="63">
        <v>964337</v>
      </c>
      <c r="X18" s="63"/>
      <c r="Y18" s="63">
        <v>2057786</v>
      </c>
      <c r="Z18" s="63">
        <v>2565337</v>
      </c>
      <c r="AA18" s="63">
        <v>4178920</v>
      </c>
      <c r="AB18" s="63">
        <f>SUM(J18:M18)</f>
        <v>5197815</v>
      </c>
      <c r="AC18" s="63">
        <f>SUM(N18:Q18)</f>
        <v>4527136</v>
      </c>
      <c r="AD18" s="63">
        <f>SUM(R18:U18)</f>
        <v>4161065</v>
      </c>
      <c r="AE18" s="67">
        <f>SUM(V18:W18)</f>
        <v>2147341</v>
      </c>
      <c r="AF18" s="53"/>
      <c r="AG18" s="53"/>
      <c r="AH18" s="72"/>
      <c r="AI18" s="53"/>
      <c r="AJ18" s="53"/>
    </row>
    <row r="19" spans="1:36" ht="14.25" customHeight="1" x14ac:dyDescent="0.25">
      <c r="A19" s="73" t="s">
        <v>45</v>
      </c>
      <c r="B19" s="74">
        <v>0.24422412814734351</v>
      </c>
      <c r="C19" s="74">
        <v>0.21351883231185428</v>
      </c>
      <c r="D19" s="74">
        <v>0.20413317091706293</v>
      </c>
      <c r="E19" s="74">
        <v>0.20441936820456158</v>
      </c>
      <c r="F19" s="74">
        <v>0.21241992874920276</v>
      </c>
      <c r="G19" s="74">
        <v>0.29763875801916539</v>
      </c>
      <c r="H19" s="74">
        <v>0.24031514045475208</v>
      </c>
      <c r="I19" s="74">
        <v>0.21166763452927487</v>
      </c>
      <c r="J19" s="74">
        <v>0.1967764428955977</v>
      </c>
      <c r="K19" s="74">
        <v>0.18560143403008114</v>
      </c>
      <c r="L19" s="74">
        <v>0.15755649188926607</v>
      </c>
      <c r="M19" s="74">
        <v>0.16250000000000001</v>
      </c>
      <c r="N19" s="74">
        <v>0.16869999999999999</v>
      </c>
      <c r="O19" s="74">
        <v>0.16470000000000001</v>
      </c>
      <c r="P19" s="74">
        <v>0.16053555788393889</v>
      </c>
      <c r="Q19" s="74">
        <v>0.17215609847109808</v>
      </c>
      <c r="R19" s="74">
        <v>0.16445165394284575</v>
      </c>
      <c r="S19" s="74">
        <v>0.15669531359153299</v>
      </c>
      <c r="T19" s="74">
        <v>0.14831484235007053</v>
      </c>
      <c r="U19" s="74">
        <v>0.159720360577634</v>
      </c>
      <c r="V19" s="74">
        <v>0.15074758834289656</v>
      </c>
      <c r="W19" s="74">
        <v>0.13532509900584547</v>
      </c>
      <c r="X19" s="73"/>
      <c r="Y19" s="75">
        <v>0.25611603927716486</v>
      </c>
      <c r="Z19" s="75">
        <v>0.21596772665735534</v>
      </c>
      <c r="AA19" s="75">
        <v>0.23899158561895342</v>
      </c>
      <c r="AB19" s="75">
        <v>0.17530000000000001</v>
      </c>
      <c r="AC19" s="75">
        <v>0.16657823738424857</v>
      </c>
      <c r="AD19" s="75">
        <v>0.15736290567747191</v>
      </c>
      <c r="AE19" s="76">
        <v>0.14185977069052061</v>
      </c>
      <c r="AF19" s="53"/>
      <c r="AG19" s="53"/>
      <c r="AH19" s="53"/>
      <c r="AI19" s="53"/>
      <c r="AJ19" s="53"/>
    </row>
    <row r="20" spans="1:36" ht="14.25" customHeight="1" x14ac:dyDescent="0.25">
      <c r="A20" s="73" t="s">
        <v>46</v>
      </c>
      <c r="B20" s="74">
        <v>3.3627328588336385E-2</v>
      </c>
      <c r="C20" s="74">
        <v>4.1496684592311303E-2</v>
      </c>
      <c r="D20" s="74">
        <v>4.1530299026284224E-2</v>
      </c>
      <c r="E20" s="74">
        <v>3.2897066927761009E-2</v>
      </c>
      <c r="F20" s="74">
        <v>4.0260565754521888E-2</v>
      </c>
      <c r="G20" s="74">
        <v>3.3315462229475713E-2</v>
      </c>
      <c r="H20" s="74">
        <v>3.5778576509470229E-2</v>
      </c>
      <c r="I20" s="74">
        <v>3.4432981971636259E-2</v>
      </c>
      <c r="J20" s="74">
        <v>4.416798778581487E-2</v>
      </c>
      <c r="K20" s="74">
        <v>4.5001764096824708E-2</v>
      </c>
      <c r="L20" s="74">
        <v>4.462701484191664E-2</v>
      </c>
      <c r="M20" s="74">
        <v>3.8100000000000002E-2</v>
      </c>
      <c r="N20" s="74">
        <v>4.4699999999999997E-2</v>
      </c>
      <c r="O20" s="74">
        <v>4.8000000000000001E-2</v>
      </c>
      <c r="P20" s="74">
        <v>4.7029416905527595E-2</v>
      </c>
      <c r="Q20" s="74">
        <v>3.8592655835846354E-2</v>
      </c>
      <c r="R20" s="74">
        <v>4.1097218362555497E-2</v>
      </c>
      <c r="S20" s="74">
        <v>3.9581504019645934E-2</v>
      </c>
      <c r="T20" s="74">
        <v>3.8126691829654197E-2</v>
      </c>
      <c r="U20" s="74">
        <v>3.3551579029714548E-2</v>
      </c>
      <c r="V20" s="74">
        <v>4.2991401550628736E-2</v>
      </c>
      <c r="W20" s="74">
        <v>4.277550275474238E-2</v>
      </c>
      <c r="X20" s="73"/>
      <c r="Y20" s="75">
        <v>3.9903080300867047E-2</v>
      </c>
      <c r="Z20" s="75">
        <v>3.7161589296065195E-2</v>
      </c>
      <c r="AA20" s="75">
        <v>3.5859051519807651E-2</v>
      </c>
      <c r="AB20" s="75">
        <v>4.2999999999999997E-2</v>
      </c>
      <c r="AC20" s="75">
        <v>4.4718562948322105E-2</v>
      </c>
      <c r="AD20" s="75">
        <v>3.8089973913116616E-2</v>
      </c>
      <c r="AE20" s="76">
        <v>4.2859387690881913E-2</v>
      </c>
      <c r="AF20" s="53"/>
      <c r="AG20" s="53"/>
      <c r="AH20" s="53"/>
      <c r="AI20" s="53"/>
      <c r="AJ20" s="53"/>
    </row>
    <row r="21" spans="1:36" ht="14.25" customHeight="1" x14ac:dyDescent="0.25">
      <c r="A21" s="73" t="s">
        <v>47</v>
      </c>
      <c r="B21" s="74">
        <v>1.0687592211287473E-2</v>
      </c>
      <c r="C21" s="74">
        <v>1.2517373220921599E-2</v>
      </c>
      <c r="D21" s="74">
        <v>1.2603419185656497E-2</v>
      </c>
      <c r="E21" s="74">
        <v>1.6895010262812791E-2</v>
      </c>
      <c r="F21" s="74">
        <v>1.736496599588987E-2</v>
      </c>
      <c r="G21" s="74">
        <v>2.2782971380806E-2</v>
      </c>
      <c r="H21" s="74">
        <v>2.0367372828038056E-2</v>
      </c>
      <c r="I21" s="74">
        <v>2.1388167466060235E-2</v>
      </c>
      <c r="J21" s="74">
        <v>1.7868548710711713E-2</v>
      </c>
      <c r="K21" s="74">
        <v>1.610055428767769E-2</v>
      </c>
      <c r="L21" s="74">
        <v>1.6502514745788333E-2</v>
      </c>
      <c r="M21" s="74">
        <v>1.5800000000000002E-2</v>
      </c>
      <c r="N21" s="74">
        <v>1.4500000000000001E-2</v>
      </c>
      <c r="O21" s="74">
        <v>1.46E-2</v>
      </c>
      <c r="P21" s="74">
        <v>1.5337402804056991E-2</v>
      </c>
      <c r="Q21" s="74">
        <v>1.7456940695479001E-2</v>
      </c>
      <c r="R21" s="74">
        <v>1.6207522764852895E-2</v>
      </c>
      <c r="S21" s="74">
        <v>1.6876088027339507E-2</v>
      </c>
      <c r="T21" s="74">
        <v>1.6920202828929809E-2</v>
      </c>
      <c r="U21" s="74">
        <v>1.7443119536503762E-2</v>
      </c>
      <c r="V21" s="74">
        <v>1.7759027019350736E-2</v>
      </c>
      <c r="W21" s="74">
        <v>1.961243839031376E-2</v>
      </c>
      <c r="X21" s="73"/>
      <c r="Y21" s="75">
        <v>9.7444535048834043E-3</v>
      </c>
      <c r="Z21" s="75">
        <v>1.3346784457558597E-2</v>
      </c>
      <c r="AA21" s="75">
        <v>2.051679896968521E-2</v>
      </c>
      <c r="AB21" s="75">
        <v>1.66E-2</v>
      </c>
      <c r="AC21" s="75">
        <v>1.5360409334067864E-2</v>
      </c>
      <c r="AD21" s="75">
        <v>1.6856140030448715E-2</v>
      </c>
      <c r="AE21" s="76">
        <v>1.8837312765221222E-2</v>
      </c>
      <c r="AF21" s="53"/>
      <c r="AG21" s="53"/>
      <c r="AH21" s="53"/>
      <c r="AI21" s="53"/>
      <c r="AJ21" s="53"/>
    </row>
    <row r="22" spans="1:36" ht="14.25" customHeight="1" x14ac:dyDescent="0.25">
      <c r="A22" s="73" t="s">
        <v>48</v>
      </c>
      <c r="B22" s="74">
        <v>2.7907391494674038E-2</v>
      </c>
      <c r="C22" s="74">
        <v>3.1476901188561973E-2</v>
      </c>
      <c r="D22" s="74">
        <v>3.2182502513647189E-2</v>
      </c>
      <c r="E22" s="74">
        <v>3.0877323491243447E-2</v>
      </c>
      <c r="F22" s="74">
        <v>4.6439714910915031E-2</v>
      </c>
      <c r="G22" s="74">
        <v>4.9430613738115622E-2</v>
      </c>
      <c r="H22" s="74">
        <v>5.0322664587187073E-2</v>
      </c>
      <c r="I22" s="74">
        <v>5.1898040970625448E-2</v>
      </c>
      <c r="J22" s="74">
        <v>6.8734867810255909E-2</v>
      </c>
      <c r="K22" s="74">
        <v>7.4702390331980742E-2</v>
      </c>
      <c r="L22" s="74">
        <v>6.8744945925994408E-2</v>
      </c>
      <c r="M22" s="74">
        <v>5.8400000000000001E-2</v>
      </c>
      <c r="N22" s="74">
        <v>5.7799999999999997E-2</v>
      </c>
      <c r="O22" s="74">
        <v>5.67E-2</v>
      </c>
      <c r="P22" s="74">
        <v>4.775149166700892E-2</v>
      </c>
      <c r="Q22" s="74">
        <v>4.4395750143480316E-2</v>
      </c>
      <c r="R22" s="74">
        <v>4.9420249847895795E-2</v>
      </c>
      <c r="S22" s="74">
        <v>6.0399221260525882E-2</v>
      </c>
      <c r="T22" s="74">
        <v>5.6414655533950968E-2</v>
      </c>
      <c r="U22" s="74">
        <v>5.1046215108275367E-2</v>
      </c>
      <c r="V22" s="74">
        <v>5.7446128669049301E-2</v>
      </c>
      <c r="W22" s="74">
        <v>5.7867737108500454E-2</v>
      </c>
      <c r="X22" s="73"/>
      <c r="Y22" s="75">
        <v>2.3999580131267295E-2</v>
      </c>
      <c r="Z22" s="75">
        <v>3.0623656852881317E-2</v>
      </c>
      <c r="AA22" s="75">
        <v>4.9691582771325689E-2</v>
      </c>
      <c r="AB22" s="75">
        <v>6.7699999999999996E-2</v>
      </c>
      <c r="AC22" s="75">
        <v>5.2286224602719852E-2</v>
      </c>
      <c r="AD22" s="75">
        <v>5.4182372668732631E-2</v>
      </c>
      <c r="AE22" s="76">
        <v>5.7034393206800114E-2</v>
      </c>
      <c r="AF22" s="53"/>
      <c r="AG22" s="53"/>
      <c r="AH22" s="53"/>
      <c r="AI22" s="53"/>
      <c r="AJ22" s="53"/>
    </row>
    <row r="23" spans="1:36" ht="14.25" customHeight="1" x14ac:dyDescent="0.25">
      <c r="A23" s="73" t="s">
        <v>49</v>
      </c>
      <c r="B23" s="74">
        <v>2.1647562379416008E-2</v>
      </c>
      <c r="C23" s="74">
        <v>2.6864235310000571E-2</v>
      </c>
      <c r="D23" s="74">
        <v>2.8614139910462556E-2</v>
      </c>
      <c r="E23" s="74">
        <v>2.8879459469068662E-2</v>
      </c>
      <c r="F23" s="74">
        <v>3.3337341817002694E-2</v>
      </c>
      <c r="G23" s="74">
        <v>4.0363625033441167E-2</v>
      </c>
      <c r="H23" s="74">
        <v>3.9476443644761668E-2</v>
      </c>
      <c r="I23" s="74">
        <v>3.5032853639148896E-2</v>
      </c>
      <c r="J23" s="74">
        <v>4.921053402234677E-2</v>
      </c>
      <c r="K23" s="74">
        <v>4.9645297394440527E-2</v>
      </c>
      <c r="L23" s="74">
        <v>4.2580435908838081E-2</v>
      </c>
      <c r="M23" s="74">
        <v>3.5799999999999998E-2</v>
      </c>
      <c r="N23" s="74">
        <v>3.6400000000000002E-2</v>
      </c>
      <c r="O23" s="74">
        <v>4.0899999999999999E-2</v>
      </c>
      <c r="P23" s="74">
        <v>4.0851666168409614E-2</v>
      </c>
      <c r="Q23" s="74">
        <v>3.9892597632524097E-2</v>
      </c>
      <c r="R23" s="74">
        <v>4.3812474668532844E-2</v>
      </c>
      <c r="S23" s="74">
        <v>4.8901697909049836E-2</v>
      </c>
      <c r="T23" s="74">
        <v>4.8802851805253726E-2</v>
      </c>
      <c r="U23" s="74">
        <v>4.3558190319278538E-2</v>
      </c>
      <c r="V23" s="74">
        <v>4.7792737809846796E-2</v>
      </c>
      <c r="W23" s="74">
        <v>4.9173680984966876E-2</v>
      </c>
      <c r="X23" s="73"/>
      <c r="Y23" s="75">
        <v>2.1681068876938613E-2</v>
      </c>
      <c r="Z23" s="75">
        <v>2.6620674008911889E-2</v>
      </c>
      <c r="AA23" s="75">
        <v>3.7084488636649163E-2</v>
      </c>
      <c r="AB23" s="75">
        <v>4.4299999999999999E-2</v>
      </c>
      <c r="AC23" s="75">
        <v>3.932378768313366E-2</v>
      </c>
      <c r="AD23" s="75">
        <v>4.6206587448736451E-2</v>
      </c>
      <c r="AE23" s="76">
        <v>4.8049374400432755E-2</v>
      </c>
      <c r="AF23" s="53"/>
      <c r="AG23" s="53"/>
      <c r="AH23" s="53"/>
      <c r="AI23" s="53"/>
      <c r="AJ23" s="53"/>
    </row>
    <row r="24" spans="1:36" ht="14.25" customHeight="1" x14ac:dyDescent="0.25">
      <c r="A24" s="73" t="s">
        <v>50</v>
      </c>
      <c r="B24" s="74">
        <v>8.5233223625545168E-2</v>
      </c>
      <c r="C24" s="74">
        <v>8.6245601524516366E-2</v>
      </c>
      <c r="D24" s="74">
        <v>8.5728269656877382E-2</v>
      </c>
      <c r="E24" s="74">
        <v>7.8752217000031446E-2</v>
      </c>
      <c r="F24" s="74">
        <v>7.0285540039383351E-2</v>
      </c>
      <c r="G24" s="74">
        <v>1.4949411166825501E-2</v>
      </c>
      <c r="H24" s="74">
        <v>2.6082803120246599E-2</v>
      </c>
      <c r="I24" s="74">
        <v>3.8581586464666341E-2</v>
      </c>
      <c r="J24" s="74">
        <v>2.9957679336482919E-2</v>
      </c>
      <c r="K24" s="74">
        <v>2.4959471893210263E-2</v>
      </c>
      <c r="L24" s="74">
        <v>4.7507194946733181E-2</v>
      </c>
      <c r="M24" s="74">
        <v>6.6100000000000006E-2</v>
      </c>
      <c r="N24" s="74">
        <v>6.7199999999999996E-2</v>
      </c>
      <c r="O24" s="74">
        <v>8.2699999999999996E-2</v>
      </c>
      <c r="P24" s="74">
        <v>8.3772133835983961E-2</v>
      </c>
      <c r="Q24" s="74">
        <v>6.6535320493450609E-2</v>
      </c>
      <c r="R24" s="74">
        <v>5.7887307169255282E-2</v>
      </c>
      <c r="S24" s="74">
        <v>6.3140514747200324E-2</v>
      </c>
      <c r="T24" s="74">
        <v>6.3482214342902896E-2</v>
      </c>
      <c r="U24" s="74">
        <v>5.9490157955442005E-2</v>
      </c>
      <c r="V24" s="74">
        <v>6.5274504566341277E-2</v>
      </c>
      <c r="W24" s="74">
        <v>7.0262781579468594E-2</v>
      </c>
      <c r="X24" s="73"/>
      <c r="Y24" s="75">
        <v>0.10112518988855013</v>
      </c>
      <c r="Z24" s="75">
        <v>8.373714642559632E-2</v>
      </c>
      <c r="AA24" s="75">
        <v>3.6889940623372038E-2</v>
      </c>
      <c r="AB24" s="75">
        <v>4.2099999999999999E-2</v>
      </c>
      <c r="AC24" s="75">
        <v>7.4734745286115484E-2</v>
      </c>
      <c r="AD24" s="75">
        <v>6.0940209247806167E-2</v>
      </c>
      <c r="AE24" s="76">
        <v>6.7624956143929091E-2</v>
      </c>
      <c r="AF24" s="53"/>
      <c r="AG24" s="53"/>
      <c r="AH24" s="53"/>
      <c r="AI24" s="53"/>
      <c r="AJ24" s="53"/>
    </row>
    <row r="25" spans="1:36" ht="14.25" customHeight="1" x14ac:dyDescent="0.25">
      <c r="A25" s="73" t="s">
        <v>51</v>
      </c>
      <c r="B25" s="74">
        <v>0.10460772710322801</v>
      </c>
      <c r="C25" s="74">
        <v>9.9713201224736356E-2</v>
      </c>
      <c r="D25" s="74">
        <v>0.10058654373902479</v>
      </c>
      <c r="E25" s="74">
        <v>0.1094203185916221</v>
      </c>
      <c r="F25" s="74">
        <v>9.2189040089847296E-2</v>
      </c>
      <c r="G25" s="74">
        <v>5.0045179153339441E-2</v>
      </c>
      <c r="H25" s="74">
        <v>8.4140173132084925E-2</v>
      </c>
      <c r="I25" s="74">
        <v>9.5435316160229294E-2</v>
      </c>
      <c r="J25" s="74">
        <v>9.1376066623979291E-2</v>
      </c>
      <c r="K25" s="74">
        <v>9.6092160415204603E-2</v>
      </c>
      <c r="L25" s="74">
        <v>0.1095084835062909</v>
      </c>
      <c r="M25" s="74">
        <v>0.1237</v>
      </c>
      <c r="N25" s="74">
        <v>0.11990000000000001</v>
      </c>
      <c r="O25" s="74">
        <v>0.1241</v>
      </c>
      <c r="P25" s="74">
        <v>0.1144182856837217</v>
      </c>
      <c r="Q25" s="74">
        <v>0.11038249925471355</v>
      </c>
      <c r="R25" s="74">
        <v>0.1054583022123661</v>
      </c>
      <c r="S25" s="74">
        <v>0.10010208462723813</v>
      </c>
      <c r="T25" s="74">
        <v>0.10113710015631552</v>
      </c>
      <c r="U25" s="74">
        <v>0.11098475778162138</v>
      </c>
      <c r="V25" s="74">
        <v>0.10509516451339133</v>
      </c>
      <c r="W25" s="74">
        <v>0.10644411652772838</v>
      </c>
      <c r="X25" s="73"/>
      <c r="Y25" s="75">
        <v>0.10391119387535924</v>
      </c>
      <c r="Z25" s="75">
        <v>0.1038748515302278</v>
      </c>
      <c r="AA25" s="75">
        <v>8.1444785814123621E-2</v>
      </c>
      <c r="AB25" s="75">
        <v>0.1052</v>
      </c>
      <c r="AC25" s="75">
        <v>0.11758215639922441</v>
      </c>
      <c r="AD25" s="75">
        <v>0.10449821501311554</v>
      </c>
      <c r="AE25" s="76">
        <v>0.10571915315685343</v>
      </c>
      <c r="AF25" s="53"/>
      <c r="AG25" s="53"/>
      <c r="AH25" s="53"/>
      <c r="AI25" s="53"/>
      <c r="AJ25" s="53"/>
    </row>
    <row r="26" spans="1:36" ht="14.25" customHeight="1" x14ac:dyDescent="0.25">
      <c r="A26" s="73" t="s">
        <v>52</v>
      </c>
      <c r="B26" s="74">
        <v>4.4691061787642469E-2</v>
      </c>
      <c r="C26" s="74">
        <v>4.9108881415543211E-2</v>
      </c>
      <c r="D26" s="74">
        <v>4.7763205834476137E-2</v>
      </c>
      <c r="E26" s="74">
        <v>5.2900321490644497E-2</v>
      </c>
      <c r="F26" s="74">
        <v>4.422252238129698E-2</v>
      </c>
      <c r="G26" s="74">
        <v>5.1643908764970631E-2</v>
      </c>
      <c r="H26" s="74">
        <v>4.6689852521868358E-2</v>
      </c>
      <c r="I26" s="74">
        <v>4.9808502506140204E-2</v>
      </c>
      <c r="J26" s="74">
        <v>3.8931527904964909E-2</v>
      </c>
      <c r="K26" s="74">
        <v>4.1538138697212582E-2</v>
      </c>
      <c r="L26" s="74">
        <v>4.9165591644028818E-2</v>
      </c>
      <c r="M26" s="74">
        <v>0.05</v>
      </c>
      <c r="N26" s="74">
        <v>4.0599999999999997E-2</v>
      </c>
      <c r="O26" s="74">
        <v>4.1599999999999998E-2</v>
      </c>
      <c r="P26" s="74">
        <v>4.3767663849365271E-2</v>
      </c>
      <c r="Q26" s="74">
        <v>4.9537719606002041E-2</v>
      </c>
      <c r="R26" s="74">
        <v>3.7437484939606087E-2</v>
      </c>
      <c r="S26" s="74">
        <v>3.6898340640389819E-2</v>
      </c>
      <c r="T26" s="74">
        <v>3.6206107743337525E-2</v>
      </c>
      <c r="U26" s="74">
        <v>3.5254486947711661E-2</v>
      </c>
      <c r="V26" s="74">
        <v>3.2988054140138154E-2</v>
      </c>
      <c r="W26" s="74">
        <v>3.3052760601325053E-2</v>
      </c>
      <c r="X26" s="73"/>
      <c r="Y26" s="75">
        <v>4.6737124268509941E-2</v>
      </c>
      <c r="Z26" s="75">
        <v>4.8792030052971599E-2</v>
      </c>
      <c r="AA26" s="75">
        <v>4.8100500679960863E-2</v>
      </c>
      <c r="AB26" s="75">
        <v>4.4999999999999998E-2</v>
      </c>
      <c r="AC26" s="75">
        <v>4.3539898541203999E-2</v>
      </c>
      <c r="AD26" s="75">
        <v>3.6450020968038462E-2</v>
      </c>
      <c r="AE26" s="76">
        <v>3.2889742321218947E-2</v>
      </c>
      <c r="AF26" s="53"/>
      <c r="AG26" s="53"/>
      <c r="AH26" s="53"/>
      <c r="AI26" s="53"/>
      <c r="AJ26" s="53"/>
    </row>
    <row r="27" spans="1:36" ht="14.25" customHeight="1" x14ac:dyDescent="0.25">
      <c r="A27" s="73" t="s">
        <v>53</v>
      </c>
      <c r="B27" s="74">
        <v>0.41041683555180858</v>
      </c>
      <c r="C27" s="74">
        <v>0.41860678451321232</v>
      </c>
      <c r="D27" s="74">
        <v>0.42426611666137615</v>
      </c>
      <c r="E27" s="74">
        <v>0.41909744680909256</v>
      </c>
      <c r="F27" s="74">
        <v>0.40190238340144174</v>
      </c>
      <c r="G27" s="74">
        <v>0.396545110927983</v>
      </c>
      <c r="H27" s="74">
        <v>0.41022271945600275</v>
      </c>
      <c r="I27" s="74">
        <v>0.42015655866945162</v>
      </c>
      <c r="J27" s="74">
        <v>0.40910713451829084</v>
      </c>
      <c r="K27" s="74">
        <v>0.40567616409252022</v>
      </c>
      <c r="L27" s="74">
        <v>0.4059733100864274</v>
      </c>
      <c r="M27" s="74">
        <v>0.39739999999999998</v>
      </c>
      <c r="N27" s="74">
        <v>0.38219999999999998</v>
      </c>
      <c r="O27" s="74">
        <v>0.35730000000000001</v>
      </c>
      <c r="P27" s="74">
        <v>0.37812075267697759</v>
      </c>
      <c r="Q27" s="74">
        <v>0.40443906801676743</v>
      </c>
      <c r="R27" s="74">
        <v>0.42157193121104491</v>
      </c>
      <c r="S27" s="74">
        <v>0.41353452469458746</v>
      </c>
      <c r="T27" s="74">
        <v>0.42725895001715658</v>
      </c>
      <c r="U27" s="74">
        <v>0.43738975221497278</v>
      </c>
      <c r="V27" s="74">
        <v>0.42283458044097905</v>
      </c>
      <c r="W27" s="74">
        <v>0.42887807892883917</v>
      </c>
      <c r="X27" s="73"/>
      <c r="Y27" s="75">
        <v>0.38251402235217852</v>
      </c>
      <c r="Z27" s="75">
        <v>0.41818833159152191</v>
      </c>
      <c r="AA27" s="75">
        <v>0.40805237337807865</v>
      </c>
      <c r="AB27" s="75">
        <v>0.40460000000000002</v>
      </c>
      <c r="AC27" s="75">
        <v>0.37992422619223803</v>
      </c>
      <c r="AD27" s="75">
        <v>0.42509483681579008</v>
      </c>
      <c r="AE27" s="76">
        <v>0.42950777111491478</v>
      </c>
      <c r="AF27" s="53"/>
      <c r="AG27" s="53"/>
      <c r="AH27" s="53"/>
      <c r="AI27" s="53"/>
      <c r="AJ27" s="53"/>
    </row>
    <row r="28" spans="1:36" ht="14.25" customHeight="1" x14ac:dyDescent="0.25">
      <c r="A28" s="73" t="s">
        <v>54</v>
      </c>
      <c r="B28" s="74">
        <v>1.6957149110718397E-2</v>
      </c>
      <c r="C28" s="74">
        <v>2.0451504698342036E-2</v>
      </c>
      <c r="D28" s="74">
        <v>2.2592332555132141E-2</v>
      </c>
      <c r="E28" s="74">
        <v>2.5861467753161917E-2</v>
      </c>
      <c r="F28" s="74">
        <v>4.1577996860498317E-2</v>
      </c>
      <c r="G28" s="74">
        <v>4.3284959585877456E-2</v>
      </c>
      <c r="H28" s="74">
        <v>4.6604253745588464E-2</v>
      </c>
      <c r="I28" s="74">
        <v>4.1598357622766917E-2</v>
      </c>
      <c r="J28" s="74">
        <v>5.3869210391555192E-2</v>
      </c>
      <c r="K28" s="74">
        <v>6.068262476084766E-2</v>
      </c>
      <c r="L28" s="74">
        <v>5.783401650471616E-2</v>
      </c>
      <c r="M28" s="74">
        <v>5.2299999999999999E-2</v>
      </c>
      <c r="N28" s="74">
        <v>6.8000000000000005E-2</v>
      </c>
      <c r="O28" s="74">
        <v>6.9400000000000003E-2</v>
      </c>
      <c r="P28" s="74">
        <v>6.8415628525009486E-2</v>
      </c>
      <c r="Q28" s="74">
        <v>5.6611349850638509E-2</v>
      </c>
      <c r="R28" s="74">
        <v>6.2655854881044817E-2</v>
      </c>
      <c r="S28" s="74">
        <v>6.3870710482490087E-2</v>
      </c>
      <c r="T28" s="74">
        <v>6.3336383392428225E-2</v>
      </c>
      <c r="U28" s="74">
        <v>5.1561380528845922E-2</v>
      </c>
      <c r="V28" s="74">
        <v>5.7070812947378029E-2</v>
      </c>
      <c r="W28" s="74">
        <v>5.6607804118269857E-2</v>
      </c>
      <c r="X28" s="73"/>
      <c r="Y28" s="75">
        <v>1.426824752428095E-2</v>
      </c>
      <c r="Z28" s="75">
        <v>2.168720912691003E-2</v>
      </c>
      <c r="AA28" s="75">
        <v>4.3368891988043792E-2</v>
      </c>
      <c r="AB28" s="75">
        <v>5.62E-2</v>
      </c>
      <c r="AC28" s="75">
        <v>6.5951751628726019E-2</v>
      </c>
      <c r="AD28" s="75">
        <v>6.0318738216743432E-2</v>
      </c>
      <c r="AE28" s="76">
        <v>5.5618138509227158E-2</v>
      </c>
      <c r="AF28" s="53"/>
      <c r="AG28" s="53"/>
      <c r="AH28" s="53"/>
      <c r="AI28" s="53"/>
      <c r="AJ28" s="53"/>
    </row>
    <row r="29" spans="1:36" ht="14.25" customHeight="1" x14ac:dyDescent="0.25">
      <c r="A29" s="62" t="s">
        <v>55</v>
      </c>
      <c r="B29" s="68"/>
      <c r="C29" s="68"/>
      <c r="D29" s="68"/>
      <c r="E29" s="68"/>
      <c r="F29" s="68"/>
      <c r="G29" s="68"/>
      <c r="H29" s="68"/>
      <c r="I29" s="68"/>
      <c r="J29" s="68"/>
      <c r="K29" s="68"/>
      <c r="L29" s="68"/>
      <c r="M29" s="68"/>
      <c r="N29" s="53"/>
      <c r="O29" s="53"/>
      <c r="P29" s="53"/>
      <c r="Q29" s="53"/>
      <c r="R29" s="53"/>
      <c r="S29" s="53"/>
      <c r="T29" s="53"/>
      <c r="U29" s="53"/>
      <c r="V29" s="53"/>
      <c r="W29" s="53"/>
      <c r="X29" s="53"/>
      <c r="Y29" s="78"/>
      <c r="Z29" s="53"/>
      <c r="AA29" s="53"/>
      <c r="AB29" s="53"/>
      <c r="AC29" s="63"/>
      <c r="AD29" s="63"/>
      <c r="AE29" s="67"/>
      <c r="AF29" s="53"/>
      <c r="AG29" s="53"/>
      <c r="AH29" s="53"/>
      <c r="AI29" s="53"/>
      <c r="AJ29" s="53"/>
    </row>
    <row r="30" spans="1:36" ht="14.25" customHeight="1" x14ac:dyDescent="0.25">
      <c r="A30" s="62" t="s">
        <v>56</v>
      </c>
      <c r="B30" s="70">
        <v>0.56899999999999995</v>
      </c>
      <c r="C30" s="70">
        <v>0.55600000000000005</v>
      </c>
      <c r="D30" s="70">
        <v>0.54100000000000004</v>
      </c>
      <c r="E30" s="70">
        <v>0.54800000000000004</v>
      </c>
      <c r="F30" s="70">
        <v>0.56899999999999995</v>
      </c>
      <c r="G30" s="70">
        <v>0.57999999999999996</v>
      </c>
      <c r="H30" s="70">
        <v>0.54100000000000004</v>
      </c>
      <c r="I30" s="70">
        <v>0.50600000000000001</v>
      </c>
      <c r="J30" s="70">
        <v>0.52100000000000002</v>
      </c>
      <c r="K30" s="70">
        <v>0.51690000000000003</v>
      </c>
      <c r="L30" s="70">
        <v>0.49399999999999999</v>
      </c>
      <c r="M30" s="70">
        <v>0.47260000000000002</v>
      </c>
      <c r="N30" s="70">
        <v>0.4637</v>
      </c>
      <c r="O30" s="70">
        <v>0.44940000000000002</v>
      </c>
      <c r="P30" s="70">
        <v>0.43982471539652507</v>
      </c>
      <c r="Q30" s="70">
        <v>0.43073094855191352</v>
      </c>
      <c r="R30" s="70">
        <v>0.43419911941126671</v>
      </c>
      <c r="S30" s="70">
        <v>0.43155893730005029</v>
      </c>
      <c r="T30" s="70">
        <v>0.42786800869266844</v>
      </c>
      <c r="U30" s="70">
        <v>0.39978553854343657</v>
      </c>
      <c r="V30" s="70">
        <v>0.41314230552052233</v>
      </c>
      <c r="W30" s="70">
        <v>0.39468156067583227</v>
      </c>
      <c r="X30" s="53"/>
      <c r="Y30" s="68">
        <v>0.5935315917204218</v>
      </c>
      <c r="Z30" s="68">
        <v>0.5532481697336451</v>
      </c>
      <c r="AA30" s="68">
        <v>0.54629284422427049</v>
      </c>
      <c r="AB30" s="68">
        <v>0.501</v>
      </c>
      <c r="AC30" s="68">
        <v>0.44740000000000002</v>
      </c>
      <c r="AD30" s="68">
        <v>0.42330000000000001</v>
      </c>
      <c r="AE30" s="71">
        <v>0.40310000000000001</v>
      </c>
      <c r="AF30" s="53"/>
      <c r="AG30" s="53"/>
      <c r="AH30" s="53"/>
      <c r="AI30" s="53"/>
      <c r="AJ30" s="53"/>
    </row>
    <row r="31" spans="1:36" ht="14.25" customHeight="1" x14ac:dyDescent="0.25">
      <c r="A31" s="62" t="s">
        <v>43</v>
      </c>
      <c r="B31" s="70">
        <v>0.43099999999999999</v>
      </c>
      <c r="C31" s="70">
        <v>0.44400000000000001</v>
      </c>
      <c r="D31" s="70">
        <v>0.45900000000000002</v>
      </c>
      <c r="E31" s="70">
        <v>0.45200000000000001</v>
      </c>
      <c r="F31" s="70">
        <v>0.43099999999999999</v>
      </c>
      <c r="G31" s="70">
        <v>0.42</v>
      </c>
      <c r="H31" s="70">
        <v>0.45900000000000002</v>
      </c>
      <c r="I31" s="70">
        <v>0.49399999999999999</v>
      </c>
      <c r="J31" s="70">
        <v>0.47899999999999998</v>
      </c>
      <c r="K31" s="70">
        <v>0.48309999999999997</v>
      </c>
      <c r="L31" s="70">
        <v>0.50600000000000001</v>
      </c>
      <c r="M31" s="70">
        <v>0.52739999999999998</v>
      </c>
      <c r="N31" s="70">
        <v>0.5363</v>
      </c>
      <c r="O31" s="70">
        <v>0.55059999999999998</v>
      </c>
      <c r="P31" s="70">
        <v>0.56017528460347499</v>
      </c>
      <c r="Q31" s="70">
        <v>0.56926905144808648</v>
      </c>
      <c r="R31" s="70">
        <v>0.56580088058873335</v>
      </c>
      <c r="S31" s="70">
        <v>0.56844106269994976</v>
      </c>
      <c r="T31" s="70">
        <v>0.57213199130733161</v>
      </c>
      <c r="U31" s="70">
        <v>0.60021446145656343</v>
      </c>
      <c r="V31" s="70">
        <v>0.58685769447947767</v>
      </c>
      <c r="W31" s="70">
        <v>0.60531843932416773</v>
      </c>
      <c r="X31" s="53"/>
      <c r="Y31" s="68">
        <v>0.40646840827957814</v>
      </c>
      <c r="Z31" s="68">
        <v>0.44675183026635484</v>
      </c>
      <c r="AA31" s="68">
        <v>0.45370715577572951</v>
      </c>
      <c r="AB31" s="68">
        <v>0.499</v>
      </c>
      <c r="AC31" s="68">
        <v>0.55259999999999998</v>
      </c>
      <c r="AD31" s="68">
        <v>0.57669999999999999</v>
      </c>
      <c r="AE31" s="71">
        <v>0.59689999999999999</v>
      </c>
      <c r="AF31" s="53"/>
      <c r="AG31" s="53"/>
      <c r="AH31" s="53"/>
      <c r="AI31" s="53"/>
      <c r="AJ31" s="53"/>
    </row>
    <row r="32" spans="1:36" ht="14.25" customHeight="1" x14ac:dyDescent="0.25">
      <c r="A32" s="53"/>
      <c r="B32" s="77"/>
      <c r="C32" s="77"/>
      <c r="D32" s="77"/>
      <c r="E32" s="77"/>
      <c r="F32" s="77"/>
      <c r="G32" s="77"/>
      <c r="H32" s="77"/>
      <c r="I32" s="77"/>
      <c r="J32" s="77"/>
      <c r="K32" s="77"/>
      <c r="L32" s="77"/>
      <c r="M32" s="77"/>
      <c r="N32" s="77"/>
      <c r="O32" s="77"/>
      <c r="P32" s="77"/>
      <c r="Q32" s="77"/>
      <c r="R32" s="77"/>
      <c r="S32" s="77"/>
      <c r="T32" s="77"/>
      <c r="U32" s="77"/>
      <c r="V32" s="77"/>
      <c r="W32" s="77"/>
      <c r="X32" s="53"/>
      <c r="Y32" s="53"/>
      <c r="Z32" s="53"/>
      <c r="AA32" s="53"/>
      <c r="AB32" s="53"/>
      <c r="AC32" s="53"/>
      <c r="AD32" s="53"/>
      <c r="AE32" s="53"/>
      <c r="AF32" s="53"/>
      <c r="AG32" s="53"/>
      <c r="AH32" s="53"/>
      <c r="AI32" s="53"/>
      <c r="AJ32" s="53"/>
    </row>
    <row r="33" spans="1:36" ht="14.25" customHeight="1" x14ac:dyDescent="0.25">
      <c r="A33" s="53"/>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row>
    <row r="34" spans="1:36" ht="14.25" customHeight="1" x14ac:dyDescent="0.25">
      <c r="A34" s="53"/>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row>
    <row r="35" spans="1:36" ht="14.25" customHeight="1" x14ac:dyDescent="0.25">
      <c r="A35" s="53"/>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row>
    <row r="36" spans="1:36" ht="14.25" customHeight="1" x14ac:dyDescent="0.25">
      <c r="A36" s="53"/>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row>
    <row r="37" spans="1:36" ht="14.25" customHeight="1" x14ac:dyDescent="0.25">
      <c r="A37" s="53"/>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row>
    <row r="38" spans="1:36" ht="14.25" customHeight="1" x14ac:dyDescent="0.25">
      <c r="A38" s="53"/>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row>
    <row r="39" spans="1:36" ht="14.25" customHeight="1" x14ac:dyDescent="0.25">
      <c r="A39" s="53"/>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row>
    <row r="40" spans="1:36" ht="14.25" customHeight="1" x14ac:dyDescent="0.25">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row>
    <row r="41" spans="1:36" ht="14.25" customHeight="1" x14ac:dyDescent="0.25">
      <c r="A41" s="53"/>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row>
    <row r="42" spans="1:36" ht="14.25" customHeight="1" x14ac:dyDescent="0.25">
      <c r="A42" s="53"/>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row>
    <row r="43" spans="1:36" ht="14.25" customHeight="1" x14ac:dyDescent="0.25">
      <c r="A43" s="5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row>
    <row r="44" spans="1:36" ht="14.25" customHeight="1" x14ac:dyDescent="0.25">
      <c r="A44" s="53"/>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row>
    <row r="45" spans="1:36" ht="14.25" customHeight="1" x14ac:dyDescent="0.25">
      <c r="A45" s="53"/>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row>
    <row r="46" spans="1:36" ht="14.25" customHeight="1" x14ac:dyDescent="0.25">
      <c r="A46" s="53"/>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row>
    <row r="47" spans="1:36" ht="14.25" customHeight="1" x14ac:dyDescent="0.25">
      <c r="A47" s="53"/>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row>
    <row r="48" spans="1:36" ht="14.25" customHeight="1" x14ac:dyDescent="0.25">
      <c r="A48" s="53"/>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row>
    <row r="49" spans="1:36" ht="14.25" customHeight="1" x14ac:dyDescent="0.25">
      <c r="A49" s="53"/>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row>
    <row r="50" spans="1:36" ht="14.25" customHeight="1" x14ac:dyDescent="0.25">
      <c r="A50" s="53"/>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row>
    <row r="51" spans="1:36" ht="14.25" customHeight="1" x14ac:dyDescent="0.25">
      <c r="A51" s="53"/>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row>
    <row r="52" spans="1:36" ht="14.25" customHeight="1" x14ac:dyDescent="0.25">
      <c r="A52" s="53"/>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row>
    <row r="53" spans="1:36" ht="14.25" customHeight="1" x14ac:dyDescent="0.25">
      <c r="A53" s="53"/>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row>
    <row r="54" spans="1:36" ht="14.25" customHeight="1" x14ac:dyDescent="0.25">
      <c r="A54" s="53"/>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row>
    <row r="55" spans="1:36" ht="14.25" customHeight="1" x14ac:dyDescent="0.25">
      <c r="A55" s="53"/>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row>
    <row r="56" spans="1:36" ht="14.25" customHeight="1" x14ac:dyDescent="0.25">
      <c r="A56" s="53"/>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row>
    <row r="57" spans="1:36" ht="14.25" customHeight="1" x14ac:dyDescent="0.25">
      <c r="A57" s="53"/>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row>
    <row r="58" spans="1:36" ht="14.25" customHeight="1" x14ac:dyDescent="0.25">
      <c r="A58" s="53"/>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row>
    <row r="59" spans="1:36" ht="14.25" customHeight="1" x14ac:dyDescent="0.25">
      <c r="A59" s="53"/>
      <c r="B59" s="53"/>
      <c r="C59" s="53"/>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row>
    <row r="60" spans="1:36" ht="14.25" customHeight="1" x14ac:dyDescent="0.25">
      <c r="A60" s="53"/>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row>
    <row r="61" spans="1:36" ht="14.25" customHeight="1" x14ac:dyDescent="0.25">
      <c r="A61" s="53"/>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row>
    <row r="62" spans="1:36" ht="14.25" customHeight="1" x14ac:dyDescent="0.25">
      <c r="A62" s="53"/>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row>
    <row r="63" spans="1:36" ht="14.25" customHeight="1" x14ac:dyDescent="0.25">
      <c r="A63" s="53"/>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row>
    <row r="64" spans="1:36" ht="14.25" customHeight="1" x14ac:dyDescent="0.25">
      <c r="A64" s="53"/>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row>
    <row r="65" spans="1:36" ht="14.25" customHeight="1" x14ac:dyDescent="0.25">
      <c r="A65" s="53"/>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row>
    <row r="66" spans="1:36" ht="14.25" customHeight="1" x14ac:dyDescent="0.25">
      <c r="A66" s="53"/>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row>
    <row r="67" spans="1:36" ht="14.25" customHeight="1" x14ac:dyDescent="0.25">
      <c r="A67" s="53"/>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row>
    <row r="68" spans="1:36" ht="14.25" customHeight="1" x14ac:dyDescent="0.25">
      <c r="A68" s="53"/>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row>
    <row r="69" spans="1:36" ht="14.25" customHeight="1" x14ac:dyDescent="0.25">
      <c r="A69" s="53"/>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row>
    <row r="70" spans="1:36" ht="14.25" customHeight="1" x14ac:dyDescent="0.25">
      <c r="A70" s="53"/>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row>
    <row r="71" spans="1:36" ht="14.25" customHeight="1" x14ac:dyDescent="0.25">
      <c r="A71" s="53"/>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row>
    <row r="72" spans="1:36" ht="14.25" customHeight="1" x14ac:dyDescent="0.25">
      <c r="A72" s="53"/>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row>
    <row r="73" spans="1:36" ht="14.25" customHeight="1" x14ac:dyDescent="0.25">
      <c r="A73" s="53"/>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row>
    <row r="74" spans="1:36" ht="14.25" customHeight="1" x14ac:dyDescent="0.25">
      <c r="A74" s="53"/>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row>
    <row r="75" spans="1:36" ht="14.25" customHeight="1" x14ac:dyDescent="0.25">
      <c r="A75" s="53"/>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row>
    <row r="76" spans="1:36" ht="14.25" customHeight="1" x14ac:dyDescent="0.25">
      <c r="A76" s="53"/>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row>
    <row r="77" spans="1:36" ht="14.25" customHeight="1" x14ac:dyDescent="0.25">
      <c r="A77" s="53"/>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row>
    <row r="78" spans="1:36" ht="14.25" customHeight="1" x14ac:dyDescent="0.25">
      <c r="A78" s="53"/>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row>
    <row r="79" spans="1:36" ht="14.25" customHeight="1" x14ac:dyDescent="0.25">
      <c r="A79" s="53"/>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row>
    <row r="80" spans="1:36" ht="14.25" customHeight="1" x14ac:dyDescent="0.25">
      <c r="A80" s="53"/>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row>
    <row r="81" spans="1:36" ht="14.25" customHeight="1" x14ac:dyDescent="0.25">
      <c r="A81" s="53"/>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row>
    <row r="82" spans="1:36" ht="14.25" customHeight="1" x14ac:dyDescent="0.25">
      <c r="A82" s="53"/>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row>
    <row r="83" spans="1:36" ht="14.25" customHeight="1" x14ac:dyDescent="0.25">
      <c r="A83" s="53"/>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row>
    <row r="84" spans="1:36" ht="14.25" customHeight="1" x14ac:dyDescent="0.25">
      <c r="A84" s="53"/>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row>
    <row r="85" spans="1:36" ht="14.25" customHeight="1" x14ac:dyDescent="0.25">
      <c r="A85" s="53"/>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row>
    <row r="86" spans="1:36" ht="14.25" customHeight="1" x14ac:dyDescent="0.25">
      <c r="A86" s="53"/>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row>
    <row r="87" spans="1:36" ht="14.25" customHeight="1" x14ac:dyDescent="0.25">
      <c r="A87" s="53"/>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row>
    <row r="88" spans="1:36" ht="14.25" customHeight="1" x14ac:dyDescent="0.25">
      <c r="A88" s="53"/>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row>
    <row r="89" spans="1:36" ht="14.25" customHeight="1" x14ac:dyDescent="0.25">
      <c r="A89" s="53"/>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row>
    <row r="90" spans="1:36" ht="14.25" customHeight="1" x14ac:dyDescent="0.25">
      <c r="A90" s="53"/>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row>
    <row r="91" spans="1:36" ht="14.25" customHeight="1" x14ac:dyDescent="0.25">
      <c r="A91" s="53"/>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row>
    <row r="92" spans="1:36" ht="14.25" customHeight="1" x14ac:dyDescent="0.25">
      <c r="A92" s="53"/>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row>
    <row r="93" spans="1:36" ht="14.25" customHeight="1" x14ac:dyDescent="0.25">
      <c r="A93" s="53"/>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row>
    <row r="94" spans="1:36" ht="14.25" customHeight="1" x14ac:dyDescent="0.25">
      <c r="A94" s="53"/>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row>
    <row r="95" spans="1:36" ht="14.25" customHeight="1" x14ac:dyDescent="0.25">
      <c r="A95" s="53"/>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row>
    <row r="96" spans="1:36" ht="14.25" customHeight="1" x14ac:dyDescent="0.25">
      <c r="A96" s="53"/>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row>
    <row r="97" spans="1:36" ht="14.25" customHeight="1" x14ac:dyDescent="0.25">
      <c r="A97" s="53"/>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row>
    <row r="98" spans="1:36" ht="14.25" customHeight="1" x14ac:dyDescent="0.25">
      <c r="A98" s="53"/>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row>
    <row r="99" spans="1:36" ht="14.25" customHeight="1" x14ac:dyDescent="0.25">
      <c r="A99" s="53"/>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row>
    <row r="100" spans="1:36" ht="14.25" customHeight="1" x14ac:dyDescent="0.25">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row>
    <row r="101" spans="1:36" ht="14.25" customHeight="1" x14ac:dyDescent="0.25">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row>
    <row r="102" spans="1:36" ht="14.25" customHeight="1" x14ac:dyDescent="0.25">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row>
    <row r="103" spans="1:36" ht="14.25" customHeight="1" x14ac:dyDescent="0.25">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row>
    <row r="104" spans="1:36" ht="14.25" customHeight="1" x14ac:dyDescent="0.25">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row>
    <row r="105" spans="1:36" ht="14.25" customHeight="1" x14ac:dyDescent="0.25">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row>
    <row r="106" spans="1:36" ht="14.25" customHeight="1" x14ac:dyDescent="0.25">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row>
    <row r="107" spans="1:36" ht="14.25" customHeight="1" x14ac:dyDescent="0.25">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row>
    <row r="108" spans="1:36" ht="14.25" customHeight="1" x14ac:dyDescent="0.25">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row>
    <row r="109" spans="1:36" ht="14.25" customHeight="1" x14ac:dyDescent="0.25">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row>
    <row r="110" spans="1:36" ht="14.25" customHeight="1" x14ac:dyDescent="0.25">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row>
    <row r="111" spans="1:36" ht="14.25" customHeight="1" x14ac:dyDescent="0.25">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row>
    <row r="112" spans="1:36" ht="14.25" customHeight="1" x14ac:dyDescent="0.25">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row>
    <row r="113" spans="1:36" ht="14.25" customHeight="1" x14ac:dyDescent="0.25">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row>
    <row r="114" spans="1:36" ht="14.25" customHeight="1" x14ac:dyDescent="0.25">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row>
    <row r="115" spans="1:36" ht="14.25" customHeight="1" x14ac:dyDescent="0.25">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row>
    <row r="116" spans="1:36" ht="14.25" customHeight="1" x14ac:dyDescent="0.25">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row>
    <row r="117" spans="1:36" ht="14.25" customHeight="1" x14ac:dyDescent="0.25">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row>
    <row r="118" spans="1:36" ht="14.25" customHeight="1" x14ac:dyDescent="0.25">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row>
    <row r="119" spans="1:36" ht="14.25" customHeight="1" x14ac:dyDescent="0.25">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row>
    <row r="120" spans="1:36" ht="14.25" customHeight="1" x14ac:dyDescent="0.25">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row>
    <row r="121" spans="1:36" ht="14.25" customHeight="1" x14ac:dyDescent="0.25">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row>
    <row r="122" spans="1:36" ht="14.25" customHeight="1" x14ac:dyDescent="0.25">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row>
    <row r="123" spans="1:36" ht="14.25" customHeight="1" x14ac:dyDescent="0.25">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row>
    <row r="124" spans="1:36" ht="14.25" customHeight="1" x14ac:dyDescent="0.25">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row>
    <row r="125" spans="1:36" ht="14.25" customHeight="1" x14ac:dyDescent="0.25">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row>
    <row r="126" spans="1:36" ht="14.25" customHeight="1" x14ac:dyDescent="0.25">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row>
    <row r="127" spans="1:36" ht="14.25" customHeight="1" x14ac:dyDescent="0.25">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row>
    <row r="128" spans="1:36" ht="14.25" customHeight="1" x14ac:dyDescent="0.25">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row>
    <row r="129" spans="1:36" ht="14.25" customHeight="1" x14ac:dyDescent="0.25">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row>
    <row r="130" spans="1:36" ht="14.25" customHeight="1" x14ac:dyDescent="0.25">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row>
    <row r="131" spans="1:36" ht="14.25" customHeight="1" x14ac:dyDescent="0.25">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row>
    <row r="132" spans="1:36" ht="14.25" customHeight="1" x14ac:dyDescent="0.25">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row>
    <row r="133" spans="1:36" ht="14.25" customHeight="1" x14ac:dyDescent="0.25">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row>
    <row r="134" spans="1:36" ht="14.25" customHeight="1" x14ac:dyDescent="0.25">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row>
    <row r="135" spans="1:36" ht="14.25" customHeight="1" x14ac:dyDescent="0.25">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row>
    <row r="136" spans="1:36" ht="14.25" customHeight="1" x14ac:dyDescent="0.25">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row>
    <row r="137" spans="1:36" ht="14.25" customHeight="1" x14ac:dyDescent="0.25">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row>
    <row r="138" spans="1:36" ht="14.25" customHeight="1" x14ac:dyDescent="0.25">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row>
    <row r="139" spans="1:36" ht="14.25" customHeight="1" x14ac:dyDescent="0.25">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row>
    <row r="140" spans="1:36" ht="14.25" customHeight="1" x14ac:dyDescent="0.25">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row>
    <row r="141" spans="1:36" ht="14.25" customHeight="1" x14ac:dyDescent="0.25">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row>
    <row r="142" spans="1:36" ht="14.25" customHeight="1" x14ac:dyDescent="0.25">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row>
    <row r="143" spans="1:36" ht="14.25" customHeight="1" x14ac:dyDescent="0.25">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row>
    <row r="144" spans="1:36" ht="14.25" customHeight="1" x14ac:dyDescent="0.25">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row>
    <row r="145" spans="1:36" ht="14.25" customHeight="1" x14ac:dyDescent="0.25">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row>
    <row r="146" spans="1:36" ht="14.25" customHeight="1" x14ac:dyDescent="0.25">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row>
    <row r="147" spans="1:36" ht="14.25" customHeight="1" x14ac:dyDescent="0.25">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row>
    <row r="148" spans="1:36" ht="14.25" customHeight="1" x14ac:dyDescent="0.25">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row>
    <row r="149" spans="1:36" ht="14.25" customHeight="1" x14ac:dyDescent="0.25">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row>
    <row r="150" spans="1:36" ht="14.25" customHeight="1" x14ac:dyDescent="0.25">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row>
    <row r="151" spans="1:36" ht="14.25" customHeight="1" x14ac:dyDescent="0.25">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row>
    <row r="152" spans="1:36" ht="14.25" customHeight="1" x14ac:dyDescent="0.25">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row>
    <row r="153" spans="1:36" ht="14.25" customHeight="1" x14ac:dyDescent="0.25">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row>
    <row r="154" spans="1:36" ht="14.25" customHeight="1" x14ac:dyDescent="0.25">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row>
    <row r="155" spans="1:36" ht="14.25" customHeight="1" x14ac:dyDescent="0.25">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row>
    <row r="156" spans="1:36" ht="14.25" customHeight="1" x14ac:dyDescent="0.25">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row>
    <row r="157" spans="1:36" ht="14.25" customHeight="1" x14ac:dyDescent="0.25">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row>
    <row r="158" spans="1:36" ht="14.25" customHeight="1" x14ac:dyDescent="0.25">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row>
    <row r="159" spans="1:36" ht="14.25" customHeight="1" x14ac:dyDescent="0.25">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row>
    <row r="160" spans="1:36" ht="14.25" customHeight="1" x14ac:dyDescent="0.25">
      <c r="A160" s="53"/>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row>
    <row r="161" spans="1:36" ht="14.25" customHeight="1" x14ac:dyDescent="0.25">
      <c r="A161" s="53"/>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row>
    <row r="162" spans="1:36" ht="14.25" customHeight="1" x14ac:dyDescent="0.25">
      <c r="A162" s="53"/>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row>
    <row r="163" spans="1:36" ht="14.25" customHeight="1" x14ac:dyDescent="0.25">
      <c r="A163" s="53"/>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row>
    <row r="164" spans="1:36" ht="14.25" customHeight="1" x14ac:dyDescent="0.25">
      <c r="A164" s="53"/>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row>
    <row r="165" spans="1:36" ht="14.25" customHeight="1" x14ac:dyDescent="0.25">
      <c r="A165" s="53"/>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row>
    <row r="166" spans="1:36" ht="14.25" customHeight="1" x14ac:dyDescent="0.25">
      <c r="A166" s="53"/>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row>
    <row r="167" spans="1:36" ht="14.25" customHeight="1" x14ac:dyDescent="0.25">
      <c r="A167" s="53"/>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row>
    <row r="168" spans="1:36" ht="14.25" customHeight="1" x14ac:dyDescent="0.25">
      <c r="A168" s="53"/>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row>
    <row r="169" spans="1:36" ht="14.25" customHeight="1" x14ac:dyDescent="0.25">
      <c r="A169" s="53"/>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row>
    <row r="170" spans="1:36" ht="14.25" customHeight="1" x14ac:dyDescent="0.25">
      <c r="A170" s="53"/>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row>
    <row r="171" spans="1:36" ht="14.25" customHeight="1" x14ac:dyDescent="0.25">
      <c r="A171" s="53"/>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row>
    <row r="172" spans="1:36" ht="14.25" customHeight="1" x14ac:dyDescent="0.25">
      <c r="A172" s="53"/>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row>
    <row r="173" spans="1:36" ht="14.25" customHeight="1" x14ac:dyDescent="0.25">
      <c r="A173" s="53"/>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row>
    <row r="174" spans="1:36" ht="14.25" customHeight="1" x14ac:dyDescent="0.25">
      <c r="A174" s="53"/>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row>
    <row r="175" spans="1:36" ht="14.25" customHeight="1" x14ac:dyDescent="0.25">
      <c r="A175" s="53"/>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row>
    <row r="176" spans="1:36" ht="14.25" customHeight="1" x14ac:dyDescent="0.25">
      <c r="A176" s="53"/>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row>
    <row r="177" spans="1:36" ht="14.25" customHeight="1" x14ac:dyDescent="0.25">
      <c r="A177" s="53"/>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row>
    <row r="178" spans="1:36" ht="14.25" customHeight="1" x14ac:dyDescent="0.25">
      <c r="A178" s="53"/>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row>
    <row r="179" spans="1:36" ht="14.25" customHeight="1" x14ac:dyDescent="0.25">
      <c r="A179" s="53"/>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row>
    <row r="180" spans="1:36" ht="14.25" customHeight="1" x14ac:dyDescent="0.25">
      <c r="A180" s="53"/>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row>
    <row r="181" spans="1:36" ht="14.25" customHeight="1" x14ac:dyDescent="0.25">
      <c r="A181" s="53"/>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row>
    <row r="182" spans="1:36" ht="14.25" customHeight="1" x14ac:dyDescent="0.25">
      <c r="A182" s="53"/>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row>
    <row r="183" spans="1:36" ht="14.25" customHeight="1" x14ac:dyDescent="0.25">
      <c r="A183" s="53"/>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row>
    <row r="184" spans="1:36" ht="14.25" customHeight="1" x14ac:dyDescent="0.25">
      <c r="A184" s="53"/>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row>
    <row r="185" spans="1:36" ht="14.25" customHeight="1" x14ac:dyDescent="0.25">
      <c r="A185" s="53"/>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row>
    <row r="186" spans="1:36" ht="14.25" customHeight="1" x14ac:dyDescent="0.25">
      <c r="A186" s="53"/>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row>
    <row r="187" spans="1:36" ht="14.25" customHeight="1" x14ac:dyDescent="0.25">
      <c r="A187" s="53"/>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row>
    <row r="188" spans="1:36" ht="14.25" customHeight="1" x14ac:dyDescent="0.25">
      <c r="A188" s="53"/>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row>
    <row r="189" spans="1:36" ht="14.25" customHeight="1" x14ac:dyDescent="0.25">
      <c r="A189" s="53"/>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row>
    <row r="190" spans="1:36" ht="14.25" customHeight="1" x14ac:dyDescent="0.25">
      <c r="A190" s="53"/>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row>
    <row r="191" spans="1:36" ht="14.25" customHeight="1" x14ac:dyDescent="0.25">
      <c r="A191" s="53"/>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row>
    <row r="192" spans="1:36" ht="14.25" customHeight="1" x14ac:dyDescent="0.25">
      <c r="A192" s="53"/>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row>
    <row r="193" spans="1:36" ht="14.25" customHeight="1" x14ac:dyDescent="0.25">
      <c r="A193" s="53"/>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row>
    <row r="194" spans="1:36" ht="14.25" customHeight="1" x14ac:dyDescent="0.25">
      <c r="A194" s="53"/>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row>
    <row r="195" spans="1:36" ht="14.25" customHeight="1" x14ac:dyDescent="0.25">
      <c r="A195" s="53"/>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row>
    <row r="196" spans="1:36" ht="14.25" customHeight="1" x14ac:dyDescent="0.25">
      <c r="A196" s="53"/>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row>
    <row r="197" spans="1:36" ht="14.25" customHeight="1" x14ac:dyDescent="0.25">
      <c r="A197" s="53"/>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row>
    <row r="198" spans="1:36" ht="14.25" customHeight="1" x14ac:dyDescent="0.25">
      <c r="A198" s="53"/>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row>
    <row r="199" spans="1:36" ht="14.25" customHeight="1" x14ac:dyDescent="0.25">
      <c r="A199" s="53"/>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row>
    <row r="200" spans="1:36" ht="14.25" customHeight="1" x14ac:dyDescent="0.25">
      <c r="A200" s="53"/>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row>
    <row r="201" spans="1:36" ht="14.25" customHeight="1" x14ac:dyDescent="0.25">
      <c r="A201" s="53"/>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row>
    <row r="202" spans="1:36" ht="14.25" customHeight="1" x14ac:dyDescent="0.25">
      <c r="A202" s="53"/>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row>
    <row r="203" spans="1:36" ht="14.25" customHeight="1" x14ac:dyDescent="0.25">
      <c r="A203" s="53"/>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row>
    <row r="204" spans="1:36" ht="14.25" customHeight="1" x14ac:dyDescent="0.25">
      <c r="A204" s="53"/>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row>
    <row r="205" spans="1:36" ht="14.25" customHeight="1" x14ac:dyDescent="0.25">
      <c r="A205" s="53"/>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row>
    <row r="206" spans="1:36" ht="14.25" customHeight="1" x14ac:dyDescent="0.25">
      <c r="A206" s="53"/>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row>
    <row r="207" spans="1:36" ht="14.25" customHeight="1" x14ac:dyDescent="0.25">
      <c r="A207" s="53"/>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row>
    <row r="208" spans="1:36" ht="14.25" customHeight="1" x14ac:dyDescent="0.25">
      <c r="A208" s="53"/>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row>
    <row r="209" spans="1:36" ht="14.25" customHeight="1" x14ac:dyDescent="0.25">
      <c r="A209" s="53"/>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row>
    <row r="210" spans="1:36" ht="14.25" customHeight="1" x14ac:dyDescent="0.25">
      <c r="A210" s="53"/>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row>
    <row r="211" spans="1:36" ht="14.25" customHeight="1" x14ac:dyDescent="0.25">
      <c r="A211" s="53"/>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row>
    <row r="212" spans="1:36" ht="14.25" customHeight="1" x14ac:dyDescent="0.25">
      <c r="A212" s="53"/>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row>
    <row r="213" spans="1:36" ht="14.25" customHeight="1" x14ac:dyDescent="0.25">
      <c r="A213" s="53"/>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row>
    <row r="214" spans="1:36" ht="14.25" customHeight="1" x14ac:dyDescent="0.25">
      <c r="A214" s="53"/>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row>
    <row r="215" spans="1:36" ht="14.25" customHeight="1" x14ac:dyDescent="0.25">
      <c r="A215" s="53"/>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row>
    <row r="216" spans="1:36" ht="14.25" customHeight="1" x14ac:dyDescent="0.25">
      <c r="A216" s="53"/>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row>
    <row r="217" spans="1:36" ht="14.25" customHeight="1" x14ac:dyDescent="0.25">
      <c r="A217" s="53"/>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row>
    <row r="218" spans="1:36" ht="14.25" customHeight="1" x14ac:dyDescent="0.25">
      <c r="A218" s="53"/>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row>
    <row r="219" spans="1:36" ht="14.25" customHeight="1" x14ac:dyDescent="0.25">
      <c r="A219" s="53"/>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row>
    <row r="220" spans="1:36" ht="14.25" customHeight="1" x14ac:dyDescent="0.25">
      <c r="A220" s="53"/>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row>
    <row r="221" spans="1:36" ht="14.25" customHeight="1" x14ac:dyDescent="0.25">
      <c r="A221" s="53"/>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row>
    <row r="222" spans="1:36" ht="14.25" customHeight="1" x14ac:dyDescent="0.25">
      <c r="A222" s="53"/>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row>
    <row r="223" spans="1:36" ht="14.25" customHeight="1" x14ac:dyDescent="0.25">
      <c r="A223" s="53"/>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row>
    <row r="224" spans="1:36" ht="14.25" customHeight="1" x14ac:dyDescent="0.25">
      <c r="A224" s="53"/>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row>
    <row r="225" spans="1:36" ht="14.25" customHeight="1" x14ac:dyDescent="0.25">
      <c r="A225" s="53"/>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row>
    <row r="226" spans="1:36" ht="14.25" customHeight="1" x14ac:dyDescent="0.25">
      <c r="A226" s="53"/>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row>
    <row r="227" spans="1:36" ht="14.25" customHeight="1" x14ac:dyDescent="0.25">
      <c r="A227" s="53"/>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row>
    <row r="228" spans="1:36" ht="14.25" customHeight="1" x14ac:dyDescent="0.25">
      <c r="A228" s="53"/>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row>
    <row r="229" spans="1:36" ht="14.25" customHeight="1" x14ac:dyDescent="0.25">
      <c r="A229" s="53"/>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row>
    <row r="230" spans="1:36" ht="14.25" customHeight="1" x14ac:dyDescent="0.25">
      <c r="A230" s="53"/>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row>
    <row r="231" spans="1:36" ht="14.25" customHeight="1" x14ac:dyDescent="0.25">
      <c r="A231" s="53"/>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row>
    <row r="232" spans="1:36" ht="14.25" customHeight="1" x14ac:dyDescent="0.25">
      <c r="A232" s="53"/>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row>
    <row r="233" spans="1:36" ht="14.25" customHeight="1" x14ac:dyDescent="0.25">
      <c r="A233" s="53"/>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row>
    <row r="234" spans="1:36" ht="14.25" customHeight="1" x14ac:dyDescent="0.25">
      <c r="A234" s="53"/>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row>
    <row r="235" spans="1:36" ht="14.25" customHeight="1" x14ac:dyDescent="0.25">
      <c r="A235" s="53"/>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row>
    <row r="236" spans="1:36" ht="14.25" customHeight="1" x14ac:dyDescent="0.25">
      <c r="A236" s="53"/>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row>
    <row r="237" spans="1:36" ht="14.25" customHeight="1" x14ac:dyDescent="0.25">
      <c r="A237" s="53"/>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row>
    <row r="238" spans="1:36" ht="14.25" customHeight="1" x14ac:dyDescent="0.25">
      <c r="A238" s="53"/>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row>
    <row r="239" spans="1:36" ht="14.25" customHeight="1" x14ac:dyDescent="0.25">
      <c r="A239" s="53"/>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row>
    <row r="240" spans="1:36" ht="14.25" customHeight="1" x14ac:dyDescent="0.25">
      <c r="A240" s="53"/>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row>
    <row r="241" spans="1:36" ht="14.25" customHeight="1" x14ac:dyDescent="0.25">
      <c r="A241" s="53"/>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row>
    <row r="242" spans="1:36" ht="14.25" customHeight="1" x14ac:dyDescent="0.25">
      <c r="A242" s="53"/>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row>
    <row r="243" spans="1:36" ht="14.25" customHeight="1" x14ac:dyDescent="0.25">
      <c r="A243" s="53"/>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row>
    <row r="244" spans="1:36" ht="14.25" customHeight="1" x14ac:dyDescent="0.25">
      <c r="A244" s="53"/>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row>
    <row r="245" spans="1:36" ht="14.25" customHeight="1" x14ac:dyDescent="0.25">
      <c r="A245" s="53"/>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row>
    <row r="246" spans="1:36" ht="14.25" customHeight="1" x14ac:dyDescent="0.25">
      <c r="A246" s="53"/>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row>
    <row r="247" spans="1:36" ht="14.25" customHeight="1" x14ac:dyDescent="0.25">
      <c r="A247" s="53"/>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row>
    <row r="248" spans="1:36" ht="14.25" customHeight="1" x14ac:dyDescent="0.25">
      <c r="A248" s="53"/>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row>
    <row r="249" spans="1:36" ht="14.25" customHeight="1" x14ac:dyDescent="0.25">
      <c r="A249" s="53"/>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row>
    <row r="250" spans="1:36" ht="14.25" customHeight="1" x14ac:dyDescent="0.25">
      <c r="A250" s="53"/>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row>
    <row r="251" spans="1:36" ht="14.25" customHeight="1" x14ac:dyDescent="0.25">
      <c r="A251" s="53"/>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row>
    <row r="252" spans="1:36" ht="14.25" customHeight="1" x14ac:dyDescent="0.25">
      <c r="A252" s="53"/>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row>
    <row r="253" spans="1:36" ht="14.25" customHeight="1" x14ac:dyDescent="0.25">
      <c r="A253" s="53"/>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row>
    <row r="254" spans="1:36" ht="14.25" customHeight="1" x14ac:dyDescent="0.25">
      <c r="A254" s="53"/>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row>
    <row r="255" spans="1:36" ht="14.25" customHeight="1" x14ac:dyDescent="0.25">
      <c r="A255" s="53"/>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row>
    <row r="256" spans="1:36" ht="14.25" customHeight="1" x14ac:dyDescent="0.25">
      <c r="A256" s="53"/>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row>
    <row r="257" spans="1:36" ht="14.25" customHeight="1" x14ac:dyDescent="0.25">
      <c r="A257" s="53"/>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row>
    <row r="258" spans="1:36" ht="14.25" customHeight="1" x14ac:dyDescent="0.25">
      <c r="A258" s="53"/>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row>
    <row r="259" spans="1:36" ht="14.25" customHeight="1" x14ac:dyDescent="0.25">
      <c r="A259" s="53"/>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row>
    <row r="260" spans="1:36" ht="14.25" customHeight="1" x14ac:dyDescent="0.25">
      <c r="A260" s="53"/>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row>
    <row r="261" spans="1:36" ht="14.25" customHeight="1" x14ac:dyDescent="0.25">
      <c r="A261" s="53"/>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row>
    <row r="262" spans="1:36" ht="14.25" customHeight="1" x14ac:dyDescent="0.25">
      <c r="A262" s="53"/>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row>
    <row r="263" spans="1:36" ht="14.25" customHeight="1" x14ac:dyDescent="0.25">
      <c r="A263" s="53"/>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row>
    <row r="264" spans="1:36" ht="14.25" customHeight="1" x14ac:dyDescent="0.25">
      <c r="A264" s="53"/>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row>
    <row r="265" spans="1:36" ht="14.25" customHeight="1" x14ac:dyDescent="0.25">
      <c r="A265" s="53"/>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row>
    <row r="266" spans="1:36" ht="14.25" customHeight="1" x14ac:dyDescent="0.25">
      <c r="A266" s="53"/>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row>
    <row r="267" spans="1:36" ht="14.25" customHeight="1" x14ac:dyDescent="0.25">
      <c r="A267" s="53"/>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row>
    <row r="268" spans="1:36" ht="14.25" customHeight="1" x14ac:dyDescent="0.25">
      <c r="A268" s="53"/>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row>
    <row r="269" spans="1:36" ht="14.25" customHeight="1" x14ac:dyDescent="0.25">
      <c r="A269" s="53"/>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row>
    <row r="270" spans="1:36" ht="14.25" customHeight="1" x14ac:dyDescent="0.25">
      <c r="A270" s="53"/>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row>
    <row r="271" spans="1:36" ht="14.25" customHeight="1" x14ac:dyDescent="0.25">
      <c r="A271" s="53"/>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row>
    <row r="272" spans="1:36" ht="14.25" customHeight="1" x14ac:dyDescent="0.25">
      <c r="A272" s="53"/>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row>
    <row r="273" spans="1:36" ht="14.25" customHeight="1" x14ac:dyDescent="0.25">
      <c r="A273" s="53"/>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row>
    <row r="274" spans="1:36" ht="14.25" customHeight="1" x14ac:dyDescent="0.25">
      <c r="A274" s="53"/>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row>
    <row r="275" spans="1:36" ht="14.25" customHeight="1" x14ac:dyDescent="0.25">
      <c r="A275" s="53"/>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row>
    <row r="276" spans="1:36" ht="14.25" customHeight="1" x14ac:dyDescent="0.25">
      <c r="A276" s="53"/>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row>
    <row r="277" spans="1:36" ht="14.25" customHeight="1" x14ac:dyDescent="0.25">
      <c r="A277" s="53"/>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row>
    <row r="278" spans="1:36" ht="14.25" customHeight="1" x14ac:dyDescent="0.25">
      <c r="A278" s="53"/>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row>
    <row r="279" spans="1:36" ht="14.25" customHeight="1" x14ac:dyDescent="0.25">
      <c r="A279" s="53"/>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row>
    <row r="280" spans="1:36" ht="14.25" customHeight="1" x14ac:dyDescent="0.25">
      <c r="A280" s="53"/>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row>
    <row r="281" spans="1:36" ht="14.25" customHeight="1" x14ac:dyDescent="0.25">
      <c r="A281" s="53"/>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row>
    <row r="282" spans="1:36" ht="14.25" customHeight="1" x14ac:dyDescent="0.25">
      <c r="A282" s="53"/>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row>
    <row r="283" spans="1:36" ht="14.25" customHeight="1" x14ac:dyDescent="0.25">
      <c r="A283" s="53"/>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row>
    <row r="284" spans="1:36" ht="14.25" customHeight="1" x14ac:dyDescent="0.25">
      <c r="A284" s="53"/>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row>
    <row r="285" spans="1:36" ht="14.25" customHeight="1" x14ac:dyDescent="0.25">
      <c r="A285" s="53"/>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row>
    <row r="286" spans="1:36" ht="14.25" customHeight="1" x14ac:dyDescent="0.25">
      <c r="A286" s="53"/>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row>
    <row r="287" spans="1:36" ht="14.25" customHeight="1" x14ac:dyDescent="0.25">
      <c r="A287" s="53"/>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row>
    <row r="288" spans="1:36" ht="14.25" customHeight="1" x14ac:dyDescent="0.25">
      <c r="A288" s="53"/>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row>
    <row r="289" spans="1:36" ht="14.25" customHeight="1" x14ac:dyDescent="0.25">
      <c r="A289" s="53"/>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row>
    <row r="290" spans="1:36" ht="14.25" customHeight="1" x14ac:dyDescent="0.25">
      <c r="A290" s="53"/>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row>
    <row r="291" spans="1:36" ht="14.25" customHeight="1" x14ac:dyDescent="0.25">
      <c r="A291" s="53"/>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row>
    <row r="292" spans="1:36" ht="14.25" customHeight="1" x14ac:dyDescent="0.25">
      <c r="A292" s="53"/>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row>
    <row r="293" spans="1:36" ht="14.25" customHeight="1" x14ac:dyDescent="0.25">
      <c r="A293" s="53"/>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row>
    <row r="294" spans="1:36" ht="14.25" customHeight="1" x14ac:dyDescent="0.25">
      <c r="A294" s="53"/>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row>
    <row r="295" spans="1:36" ht="14.25" customHeight="1" x14ac:dyDescent="0.25">
      <c r="A295" s="53"/>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row>
    <row r="296" spans="1:36" ht="14.25" customHeight="1" x14ac:dyDescent="0.25">
      <c r="A296" s="53"/>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row>
    <row r="297" spans="1:36" ht="14.25" customHeight="1" x14ac:dyDescent="0.25">
      <c r="A297" s="53"/>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row>
    <row r="298" spans="1:36" ht="14.25" customHeight="1" x14ac:dyDescent="0.25">
      <c r="A298" s="53"/>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row>
    <row r="299" spans="1:36" ht="14.25" customHeight="1" x14ac:dyDescent="0.25">
      <c r="A299" s="53"/>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row>
    <row r="300" spans="1:36" ht="14.25" customHeight="1" x14ac:dyDescent="0.25">
      <c r="A300" s="53"/>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row>
    <row r="301" spans="1:36" ht="14.25" customHeight="1" x14ac:dyDescent="0.25">
      <c r="A301" s="53"/>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row>
    <row r="302" spans="1:36" ht="14.25" customHeight="1" x14ac:dyDescent="0.25">
      <c r="A302" s="53"/>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row>
    <row r="303" spans="1:36" ht="14.25" customHeight="1" x14ac:dyDescent="0.25">
      <c r="A303" s="53"/>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row>
    <row r="304" spans="1:36" ht="14.25" customHeight="1" x14ac:dyDescent="0.25">
      <c r="A304" s="53"/>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row>
    <row r="305" spans="1:36" ht="14.25" customHeight="1" x14ac:dyDescent="0.25">
      <c r="A305" s="53"/>
      <c r="B305" s="53"/>
      <c r="C305" s="53"/>
      <c r="D305" s="53"/>
      <c r="E305" s="53"/>
      <c r="F305" s="53"/>
      <c r="G305" s="53"/>
      <c r="H305" s="53"/>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row>
    <row r="306" spans="1:36" ht="14.25" customHeight="1" x14ac:dyDescent="0.25">
      <c r="A306" s="53"/>
      <c r="B306" s="53"/>
      <c r="C306" s="53"/>
      <c r="D306" s="53"/>
      <c r="E306" s="53"/>
      <c r="F306" s="53"/>
      <c r="G306" s="53"/>
      <c r="H306" s="53"/>
      <c r="I306" s="5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row>
    <row r="307" spans="1:36" ht="14.25" customHeight="1" x14ac:dyDescent="0.25">
      <c r="A307" s="53"/>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row>
    <row r="308" spans="1:36" ht="14.25" customHeight="1" x14ac:dyDescent="0.25">
      <c r="A308" s="53"/>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row>
    <row r="309" spans="1:36" ht="14.25" customHeight="1" x14ac:dyDescent="0.25">
      <c r="A309" s="53"/>
      <c r="B309" s="53"/>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row>
    <row r="310" spans="1:36" ht="14.25" customHeight="1" x14ac:dyDescent="0.25">
      <c r="A310" s="53"/>
      <c r="B310" s="53"/>
      <c r="C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row>
    <row r="311" spans="1:36" ht="14.25" customHeight="1" x14ac:dyDescent="0.25">
      <c r="A311" s="53"/>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row>
    <row r="312" spans="1:36" ht="14.25" customHeight="1" x14ac:dyDescent="0.25">
      <c r="A312" s="53"/>
      <c r="B312" s="53"/>
      <c r="C312" s="53"/>
      <c r="D312" s="53"/>
      <c r="E312" s="53"/>
      <c r="F312" s="53"/>
      <c r="G312" s="53"/>
      <c r="H312" s="53"/>
      <c r="I312" s="53"/>
      <c r="J312" s="53"/>
      <c r="K312" s="53"/>
      <c r="L312" s="53"/>
      <c r="M312" s="53"/>
      <c r="N312" s="53"/>
      <c r="O312" s="53"/>
      <c r="P312" s="53"/>
      <c r="Q312" s="53"/>
      <c r="R312" s="53"/>
      <c r="S312" s="53"/>
      <c r="T312" s="53"/>
      <c r="U312" s="53"/>
      <c r="V312" s="53"/>
      <c r="W312" s="53"/>
      <c r="X312" s="53"/>
      <c r="Y312" s="53"/>
      <c r="Z312" s="53"/>
      <c r="AA312" s="53"/>
      <c r="AB312" s="53"/>
      <c r="AC312" s="53"/>
      <c r="AD312" s="53"/>
      <c r="AE312" s="53"/>
      <c r="AF312" s="53"/>
      <c r="AG312" s="53"/>
      <c r="AH312" s="53"/>
      <c r="AI312" s="53"/>
      <c r="AJ312" s="53"/>
    </row>
    <row r="313" spans="1:36" ht="14.25" customHeight="1" x14ac:dyDescent="0.25">
      <c r="A313" s="53"/>
      <c r="B313" s="53"/>
      <c r="C313" s="53"/>
      <c r="D313" s="53"/>
      <c r="E313" s="53"/>
      <c r="F313" s="53"/>
      <c r="G313" s="53"/>
      <c r="H313" s="53"/>
      <c r="I313" s="53"/>
      <c r="J313" s="53"/>
      <c r="K313" s="53"/>
      <c r="L313" s="53"/>
      <c r="M313" s="53"/>
      <c r="N313" s="53"/>
      <c r="O313" s="53"/>
      <c r="P313" s="53"/>
      <c r="Q313" s="53"/>
      <c r="R313" s="53"/>
      <c r="S313" s="53"/>
      <c r="T313" s="53"/>
      <c r="U313" s="53"/>
      <c r="V313" s="53"/>
      <c r="W313" s="53"/>
      <c r="X313" s="53"/>
      <c r="Y313" s="53"/>
      <c r="Z313" s="53"/>
      <c r="AA313" s="53"/>
      <c r="AB313" s="53"/>
      <c r="AC313" s="53"/>
      <c r="AD313" s="53"/>
      <c r="AE313" s="53"/>
      <c r="AF313" s="53"/>
      <c r="AG313" s="53"/>
      <c r="AH313" s="53"/>
      <c r="AI313" s="53"/>
      <c r="AJ313" s="53"/>
    </row>
    <row r="314" spans="1:36" ht="14.25" customHeight="1" x14ac:dyDescent="0.25">
      <c r="A314" s="53"/>
      <c r="B314" s="53"/>
      <c r="C314" s="53"/>
      <c r="D314" s="53"/>
      <c r="E314" s="53"/>
      <c r="F314" s="53"/>
      <c r="G314" s="53"/>
      <c r="H314" s="53"/>
      <c r="I314" s="53"/>
      <c r="J314" s="53"/>
      <c r="K314" s="53"/>
      <c r="L314" s="53"/>
      <c r="M314" s="53"/>
      <c r="N314" s="53"/>
      <c r="O314" s="53"/>
      <c r="P314" s="53"/>
      <c r="Q314" s="53"/>
      <c r="R314" s="53"/>
      <c r="S314" s="53"/>
      <c r="T314" s="53"/>
      <c r="U314" s="53"/>
      <c r="V314" s="53"/>
      <c r="W314" s="53"/>
      <c r="X314" s="53"/>
      <c r="Y314" s="53"/>
      <c r="Z314" s="53"/>
      <c r="AA314" s="53"/>
      <c r="AB314" s="53"/>
      <c r="AC314" s="53"/>
      <c r="AD314" s="53"/>
      <c r="AE314" s="53"/>
      <c r="AF314" s="53"/>
      <c r="AG314" s="53"/>
      <c r="AH314" s="53"/>
      <c r="AI314" s="53"/>
      <c r="AJ314" s="53"/>
    </row>
    <row r="315" spans="1:36" ht="14.25" customHeight="1" x14ac:dyDescent="0.25">
      <c r="A315" s="53"/>
      <c r="B315" s="53"/>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row>
    <row r="316" spans="1:36" ht="14.25" customHeight="1" x14ac:dyDescent="0.25">
      <c r="A316" s="53"/>
      <c r="B316" s="53"/>
      <c r="C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c r="AA316" s="53"/>
      <c r="AB316" s="53"/>
      <c r="AC316" s="53"/>
      <c r="AD316" s="53"/>
      <c r="AE316" s="53"/>
      <c r="AF316" s="53"/>
      <c r="AG316" s="53"/>
      <c r="AH316" s="53"/>
      <c r="AI316" s="53"/>
      <c r="AJ316" s="53"/>
    </row>
    <row r="317" spans="1:36" ht="14.25" customHeight="1" x14ac:dyDescent="0.25">
      <c r="A317" s="53"/>
      <c r="B317" s="53"/>
      <c r="C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c r="AA317" s="53"/>
      <c r="AB317" s="53"/>
      <c r="AC317" s="53"/>
      <c r="AD317" s="53"/>
      <c r="AE317" s="53"/>
      <c r="AF317" s="53"/>
      <c r="AG317" s="53"/>
      <c r="AH317" s="53"/>
      <c r="AI317" s="53"/>
      <c r="AJ317" s="53"/>
    </row>
    <row r="318" spans="1:36" ht="14.25" customHeight="1" x14ac:dyDescent="0.25">
      <c r="A318" s="53"/>
      <c r="B318" s="53"/>
      <c r="C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row>
    <row r="319" spans="1:36" ht="14.25" customHeight="1" x14ac:dyDescent="0.25">
      <c r="A319" s="53"/>
      <c r="B319" s="53"/>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row>
    <row r="320" spans="1:36" ht="14.25" customHeight="1" x14ac:dyDescent="0.25">
      <c r="A320" s="53"/>
      <c r="B320" s="53"/>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row>
    <row r="321" spans="1:36" ht="14.25" customHeight="1" x14ac:dyDescent="0.25">
      <c r="A321" s="53"/>
      <c r="B321" s="53"/>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row>
    <row r="322" spans="1:36" ht="14.25" customHeight="1" x14ac:dyDescent="0.25">
      <c r="A322" s="53"/>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row>
    <row r="323" spans="1:36" ht="14.25" customHeight="1" x14ac:dyDescent="0.25">
      <c r="A323" s="53"/>
      <c r="B323" s="53"/>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row>
    <row r="324" spans="1:36" ht="14.25" customHeight="1" x14ac:dyDescent="0.25">
      <c r="A324" s="53"/>
      <c r="B324" s="53"/>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row>
    <row r="325" spans="1:36" ht="14.25" customHeight="1" x14ac:dyDescent="0.25">
      <c r="A325" s="53"/>
      <c r="B325" s="53"/>
      <c r="C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row>
    <row r="326" spans="1:36" ht="14.25" customHeight="1" x14ac:dyDescent="0.25">
      <c r="A326" s="53"/>
      <c r="B326" s="53"/>
      <c r="C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row>
    <row r="327" spans="1:36" ht="14.25" customHeight="1" x14ac:dyDescent="0.25">
      <c r="A327" s="53"/>
      <c r="B327" s="53"/>
      <c r="C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c r="AA327" s="53"/>
      <c r="AB327" s="53"/>
      <c r="AC327" s="53"/>
      <c r="AD327" s="53"/>
      <c r="AE327" s="53"/>
      <c r="AF327" s="53"/>
      <c r="AG327" s="53"/>
      <c r="AH327" s="53"/>
      <c r="AI327" s="53"/>
      <c r="AJ327" s="53"/>
    </row>
    <row r="328" spans="1:36" ht="14.25" customHeight="1" x14ac:dyDescent="0.25">
      <c r="A328" s="53"/>
      <c r="B328" s="53"/>
      <c r="C328" s="53"/>
      <c r="D328" s="53"/>
      <c r="E328" s="53"/>
      <c r="F328" s="53"/>
      <c r="G328" s="53"/>
      <c r="H328" s="53"/>
      <c r="I328" s="53"/>
      <c r="J328" s="53"/>
      <c r="K328" s="53"/>
      <c r="L328" s="53"/>
      <c r="M328" s="53"/>
      <c r="N328" s="53"/>
      <c r="O328" s="53"/>
      <c r="P328" s="53"/>
      <c r="Q328" s="53"/>
      <c r="R328" s="53"/>
      <c r="S328" s="53"/>
      <c r="T328" s="53"/>
      <c r="U328" s="53"/>
      <c r="V328" s="53"/>
      <c r="W328" s="53"/>
      <c r="X328" s="53"/>
      <c r="Y328" s="53"/>
      <c r="Z328" s="53"/>
      <c r="AA328" s="53"/>
      <c r="AB328" s="53"/>
      <c r="AC328" s="53"/>
      <c r="AD328" s="53"/>
      <c r="AE328" s="53"/>
      <c r="AF328" s="53"/>
      <c r="AG328" s="53"/>
      <c r="AH328" s="53"/>
      <c r="AI328" s="53"/>
      <c r="AJ328" s="53"/>
    </row>
    <row r="329" spans="1:36" ht="14.25" customHeight="1" x14ac:dyDescent="0.25">
      <c r="A329" s="53"/>
      <c r="B329" s="53"/>
      <c r="C329" s="53"/>
      <c r="D329" s="53"/>
      <c r="E329" s="53"/>
      <c r="F329" s="53"/>
      <c r="G329" s="53"/>
      <c r="H329" s="53"/>
      <c r="I329" s="53"/>
      <c r="J329" s="53"/>
      <c r="K329" s="53"/>
      <c r="L329" s="53"/>
      <c r="M329" s="53"/>
      <c r="N329" s="53"/>
      <c r="O329" s="53"/>
      <c r="P329" s="53"/>
      <c r="Q329" s="53"/>
      <c r="R329" s="53"/>
      <c r="S329" s="53"/>
      <c r="T329" s="53"/>
      <c r="U329" s="53"/>
      <c r="V329" s="53"/>
      <c r="W329" s="53"/>
      <c r="X329" s="53"/>
      <c r="Y329" s="53"/>
      <c r="Z329" s="53"/>
      <c r="AA329" s="53"/>
      <c r="AB329" s="53"/>
      <c r="AC329" s="53"/>
      <c r="AD329" s="53"/>
      <c r="AE329" s="53"/>
      <c r="AF329" s="53"/>
      <c r="AG329" s="53"/>
      <c r="AH329" s="53"/>
      <c r="AI329" s="53"/>
      <c r="AJ329" s="53"/>
    </row>
    <row r="330" spans="1:36" ht="14.25" customHeight="1" x14ac:dyDescent="0.25">
      <c r="A330" s="53"/>
      <c r="B330" s="53"/>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row>
    <row r="331" spans="1:36" ht="14.25" customHeight="1" x14ac:dyDescent="0.25">
      <c r="A331" s="53"/>
      <c r="B331" s="53"/>
      <c r="C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c r="AA331" s="53"/>
      <c r="AB331" s="53"/>
      <c r="AC331" s="53"/>
      <c r="AD331" s="53"/>
      <c r="AE331" s="53"/>
      <c r="AF331" s="53"/>
      <c r="AG331" s="53"/>
      <c r="AH331" s="53"/>
      <c r="AI331" s="53"/>
      <c r="AJ331" s="53"/>
    </row>
    <row r="332" spans="1:36" ht="14.25" customHeight="1" x14ac:dyDescent="0.25">
      <c r="A332" s="53"/>
      <c r="B332" s="53"/>
      <c r="C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row>
    <row r="333" spans="1:36" ht="14.25" customHeight="1" x14ac:dyDescent="0.25">
      <c r="A333" s="53"/>
      <c r="B333" s="53"/>
      <c r="C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c r="AA333" s="53"/>
      <c r="AB333" s="53"/>
      <c r="AC333" s="53"/>
      <c r="AD333" s="53"/>
      <c r="AE333" s="53"/>
      <c r="AF333" s="53"/>
      <c r="AG333" s="53"/>
      <c r="AH333" s="53"/>
      <c r="AI333" s="53"/>
      <c r="AJ333" s="53"/>
    </row>
    <row r="334" spans="1:36" ht="14.25" customHeight="1" x14ac:dyDescent="0.25">
      <c r="A334" s="53"/>
      <c r="B334" s="53"/>
      <c r="C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c r="AA334" s="53"/>
      <c r="AB334" s="53"/>
      <c r="AC334" s="53"/>
      <c r="AD334" s="53"/>
      <c r="AE334" s="53"/>
      <c r="AF334" s="53"/>
      <c r="AG334" s="53"/>
      <c r="AH334" s="53"/>
      <c r="AI334" s="53"/>
      <c r="AJ334" s="53"/>
    </row>
    <row r="335" spans="1:36" ht="14.25" customHeight="1" x14ac:dyDescent="0.25">
      <c r="A335" s="53"/>
      <c r="B335" s="53"/>
      <c r="C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c r="AA335" s="53"/>
      <c r="AB335" s="53"/>
      <c r="AC335" s="53"/>
      <c r="AD335" s="53"/>
      <c r="AE335" s="53"/>
      <c r="AF335" s="53"/>
      <c r="AG335" s="53"/>
      <c r="AH335" s="53"/>
      <c r="AI335" s="53"/>
      <c r="AJ335" s="53"/>
    </row>
    <row r="336" spans="1:36" ht="14.25" customHeight="1" x14ac:dyDescent="0.25">
      <c r="A336" s="53"/>
      <c r="B336" s="53"/>
      <c r="C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c r="AA336" s="53"/>
      <c r="AB336" s="53"/>
      <c r="AC336" s="53"/>
      <c r="AD336" s="53"/>
      <c r="AE336" s="53"/>
      <c r="AF336" s="53"/>
      <c r="AG336" s="53"/>
      <c r="AH336" s="53"/>
      <c r="AI336" s="53"/>
      <c r="AJ336" s="53"/>
    </row>
    <row r="337" spans="1:36" ht="14.25" customHeight="1" x14ac:dyDescent="0.25">
      <c r="A337" s="53"/>
      <c r="B337" s="53"/>
      <c r="C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c r="AA337" s="53"/>
      <c r="AB337" s="53"/>
      <c r="AC337" s="53"/>
      <c r="AD337" s="53"/>
      <c r="AE337" s="53"/>
      <c r="AF337" s="53"/>
      <c r="AG337" s="53"/>
      <c r="AH337" s="53"/>
      <c r="AI337" s="53"/>
      <c r="AJ337" s="53"/>
    </row>
    <row r="338" spans="1:36" ht="14.25" customHeight="1" x14ac:dyDescent="0.25">
      <c r="A338" s="53"/>
      <c r="B338" s="53"/>
      <c r="C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c r="AA338" s="53"/>
      <c r="AB338" s="53"/>
      <c r="AC338" s="53"/>
      <c r="AD338" s="53"/>
      <c r="AE338" s="53"/>
      <c r="AF338" s="53"/>
      <c r="AG338" s="53"/>
      <c r="AH338" s="53"/>
      <c r="AI338" s="53"/>
      <c r="AJ338" s="53"/>
    </row>
    <row r="339" spans="1:36" ht="14.25" customHeight="1" x14ac:dyDescent="0.25">
      <c r="A339" s="53"/>
      <c r="B339" s="53"/>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row>
    <row r="340" spans="1:36" ht="14.25" customHeight="1" x14ac:dyDescent="0.25">
      <c r="A340" s="53"/>
      <c r="B340" s="53"/>
      <c r="C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c r="AA340" s="53"/>
      <c r="AB340" s="53"/>
      <c r="AC340" s="53"/>
      <c r="AD340" s="53"/>
      <c r="AE340" s="53"/>
      <c r="AF340" s="53"/>
      <c r="AG340" s="53"/>
      <c r="AH340" s="53"/>
      <c r="AI340" s="53"/>
      <c r="AJ340" s="53"/>
    </row>
    <row r="341" spans="1:36" ht="14.25" customHeight="1" x14ac:dyDescent="0.25">
      <c r="A341" s="53"/>
      <c r="B341" s="53"/>
      <c r="C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c r="AA341" s="53"/>
      <c r="AB341" s="53"/>
      <c r="AC341" s="53"/>
      <c r="AD341" s="53"/>
      <c r="AE341" s="53"/>
      <c r="AF341" s="53"/>
      <c r="AG341" s="53"/>
      <c r="AH341" s="53"/>
      <c r="AI341" s="53"/>
      <c r="AJ341" s="53"/>
    </row>
    <row r="342" spans="1:36" ht="14.25" customHeight="1" x14ac:dyDescent="0.25">
      <c r="A342" s="53"/>
      <c r="B342" s="53"/>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c r="AA342" s="53"/>
      <c r="AB342" s="53"/>
      <c r="AC342" s="53"/>
      <c r="AD342" s="53"/>
      <c r="AE342" s="53"/>
      <c r="AF342" s="53"/>
      <c r="AG342" s="53"/>
      <c r="AH342" s="53"/>
      <c r="AI342" s="53"/>
      <c r="AJ342" s="53"/>
    </row>
    <row r="343" spans="1:36" ht="14.25" customHeight="1" x14ac:dyDescent="0.25">
      <c r="A343" s="53"/>
      <c r="B343" s="53"/>
      <c r="C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c r="AA343" s="53"/>
      <c r="AB343" s="53"/>
      <c r="AC343" s="53"/>
      <c r="AD343" s="53"/>
      <c r="AE343" s="53"/>
      <c r="AF343" s="53"/>
      <c r="AG343" s="53"/>
      <c r="AH343" s="53"/>
      <c r="AI343" s="53"/>
      <c r="AJ343" s="53"/>
    </row>
    <row r="344" spans="1:36" ht="14.25" customHeight="1" x14ac:dyDescent="0.25">
      <c r="A344" s="53"/>
      <c r="B344" s="53"/>
      <c r="C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c r="AA344" s="53"/>
      <c r="AB344" s="53"/>
      <c r="AC344" s="53"/>
      <c r="AD344" s="53"/>
      <c r="AE344" s="53"/>
      <c r="AF344" s="53"/>
      <c r="AG344" s="53"/>
      <c r="AH344" s="53"/>
      <c r="AI344" s="53"/>
      <c r="AJ344" s="53"/>
    </row>
    <row r="345" spans="1:36" ht="14.25" customHeight="1" x14ac:dyDescent="0.25">
      <c r="A345" s="53"/>
      <c r="B345" s="53"/>
      <c r="C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c r="AA345" s="53"/>
      <c r="AB345" s="53"/>
      <c r="AC345" s="53"/>
      <c r="AD345" s="53"/>
      <c r="AE345" s="53"/>
      <c r="AF345" s="53"/>
      <c r="AG345" s="53"/>
      <c r="AH345" s="53"/>
      <c r="AI345" s="53"/>
      <c r="AJ345" s="53"/>
    </row>
    <row r="346" spans="1:36" ht="14.25" customHeight="1" x14ac:dyDescent="0.25">
      <c r="A346" s="53"/>
      <c r="B346" s="53"/>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c r="AA346" s="53"/>
      <c r="AB346" s="53"/>
      <c r="AC346" s="53"/>
      <c r="AD346" s="53"/>
      <c r="AE346" s="53"/>
      <c r="AF346" s="53"/>
      <c r="AG346" s="53"/>
      <c r="AH346" s="53"/>
      <c r="AI346" s="53"/>
      <c r="AJ346" s="53"/>
    </row>
    <row r="347" spans="1:36" ht="14.25" customHeight="1" x14ac:dyDescent="0.25">
      <c r="A347" s="53"/>
      <c r="B347" s="53"/>
      <c r="C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c r="AA347" s="53"/>
      <c r="AB347" s="53"/>
      <c r="AC347" s="53"/>
      <c r="AD347" s="53"/>
      <c r="AE347" s="53"/>
      <c r="AF347" s="53"/>
      <c r="AG347" s="53"/>
      <c r="AH347" s="53"/>
      <c r="AI347" s="53"/>
      <c r="AJ347" s="53"/>
    </row>
    <row r="348" spans="1:36" ht="14.25" customHeight="1" x14ac:dyDescent="0.25">
      <c r="A348" s="53"/>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row>
    <row r="349" spans="1:36" ht="14.25" customHeight="1" x14ac:dyDescent="0.25">
      <c r="A349" s="53"/>
      <c r="B349" s="53"/>
      <c r="C349" s="53"/>
      <c r="D349" s="53"/>
      <c r="E349" s="53"/>
      <c r="F349" s="53"/>
      <c r="G349" s="53"/>
      <c r="H349" s="53"/>
      <c r="I349" s="53"/>
      <c r="J349" s="53"/>
      <c r="K349" s="53"/>
      <c r="L349" s="53"/>
      <c r="M349" s="53"/>
      <c r="N349" s="53"/>
      <c r="O349" s="53"/>
      <c r="P349" s="53"/>
      <c r="Q349" s="53"/>
      <c r="R349" s="53"/>
      <c r="S349" s="53"/>
      <c r="T349" s="53"/>
      <c r="U349" s="53"/>
      <c r="V349" s="53"/>
      <c r="W349" s="53"/>
      <c r="X349" s="53"/>
      <c r="Y349" s="53"/>
      <c r="Z349" s="53"/>
      <c r="AA349" s="53"/>
      <c r="AB349" s="53"/>
      <c r="AC349" s="53"/>
      <c r="AD349" s="53"/>
      <c r="AE349" s="53"/>
      <c r="AF349" s="53"/>
      <c r="AG349" s="53"/>
      <c r="AH349" s="53"/>
      <c r="AI349" s="53"/>
      <c r="AJ349" s="53"/>
    </row>
    <row r="350" spans="1:36" ht="14.25" customHeight="1" x14ac:dyDescent="0.25">
      <c r="A350" s="53"/>
      <c r="B350" s="53"/>
      <c r="C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c r="AA350" s="53"/>
      <c r="AB350" s="53"/>
      <c r="AC350" s="53"/>
      <c r="AD350" s="53"/>
      <c r="AE350" s="53"/>
      <c r="AF350" s="53"/>
      <c r="AG350" s="53"/>
      <c r="AH350" s="53"/>
      <c r="AI350" s="53"/>
      <c r="AJ350" s="53"/>
    </row>
    <row r="351" spans="1:36" ht="14.25" customHeight="1" x14ac:dyDescent="0.25">
      <c r="A351" s="53"/>
      <c r="B351" s="53"/>
      <c r="C351" s="53"/>
      <c r="D351" s="53"/>
      <c r="E351" s="53"/>
      <c r="F351" s="53"/>
      <c r="G351" s="53"/>
      <c r="H351" s="53"/>
      <c r="I351" s="53"/>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row>
    <row r="352" spans="1:36" ht="14.25" customHeight="1" x14ac:dyDescent="0.25">
      <c r="A352" s="53"/>
      <c r="B352" s="53"/>
      <c r="C352" s="53"/>
      <c r="D352" s="53"/>
      <c r="E352" s="53"/>
      <c r="F352" s="53"/>
      <c r="G352" s="53"/>
      <c r="H352" s="53"/>
      <c r="I352" s="53"/>
      <c r="J352" s="53"/>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row>
    <row r="353" spans="1:36" ht="14.25" customHeight="1" x14ac:dyDescent="0.25">
      <c r="A353" s="53"/>
      <c r="B353" s="53"/>
      <c r="C353" s="53"/>
      <c r="D353" s="53"/>
      <c r="E353" s="53"/>
      <c r="F353" s="53"/>
      <c r="G353" s="53"/>
      <c r="H353" s="53"/>
      <c r="I353" s="53"/>
      <c r="J353" s="53"/>
      <c r="K353" s="53"/>
      <c r="L353" s="53"/>
      <c r="M353" s="53"/>
      <c r="N353" s="53"/>
      <c r="O353" s="53"/>
      <c r="P353" s="53"/>
      <c r="Q353" s="53"/>
      <c r="R353" s="53"/>
      <c r="S353" s="53"/>
      <c r="T353" s="53"/>
      <c r="U353" s="53"/>
      <c r="V353" s="53"/>
      <c r="W353" s="53"/>
      <c r="X353" s="53"/>
      <c r="Y353" s="53"/>
      <c r="Z353" s="53"/>
      <c r="AA353" s="53"/>
      <c r="AB353" s="53"/>
      <c r="AC353" s="53"/>
      <c r="AD353" s="53"/>
      <c r="AE353" s="53"/>
      <c r="AF353" s="53"/>
      <c r="AG353" s="53"/>
      <c r="AH353" s="53"/>
      <c r="AI353" s="53"/>
      <c r="AJ353" s="53"/>
    </row>
    <row r="354" spans="1:36" ht="14.25" customHeight="1" x14ac:dyDescent="0.25">
      <c r="A354" s="53"/>
      <c r="B354" s="53"/>
      <c r="C354" s="53"/>
      <c r="D354" s="53"/>
      <c r="E354" s="53"/>
      <c r="F354" s="53"/>
      <c r="G354" s="53"/>
      <c r="H354" s="53"/>
      <c r="I354" s="53"/>
      <c r="J354" s="53"/>
      <c r="K354" s="53"/>
      <c r="L354" s="53"/>
      <c r="M354" s="53"/>
      <c r="N354" s="53"/>
      <c r="O354" s="53"/>
      <c r="P354" s="53"/>
      <c r="Q354" s="53"/>
      <c r="R354" s="53"/>
      <c r="S354" s="53"/>
      <c r="T354" s="53"/>
      <c r="U354" s="53"/>
      <c r="V354" s="53"/>
      <c r="W354" s="53"/>
      <c r="X354" s="53"/>
      <c r="Y354" s="53"/>
      <c r="Z354" s="53"/>
      <c r="AA354" s="53"/>
      <c r="AB354" s="53"/>
      <c r="AC354" s="53"/>
      <c r="AD354" s="53"/>
      <c r="AE354" s="53"/>
      <c r="AF354" s="53"/>
      <c r="AG354" s="53"/>
      <c r="AH354" s="53"/>
      <c r="AI354" s="53"/>
      <c r="AJ354" s="53"/>
    </row>
    <row r="355" spans="1:36" ht="14.25" customHeight="1" x14ac:dyDescent="0.25">
      <c r="A355" s="53"/>
      <c r="B355" s="53"/>
      <c r="C355" s="53"/>
      <c r="D355" s="53"/>
      <c r="E355" s="53"/>
      <c r="F355" s="53"/>
      <c r="G355" s="53"/>
      <c r="H355" s="53"/>
      <c r="I355" s="53"/>
      <c r="J355" s="53"/>
      <c r="K355" s="53"/>
      <c r="L355" s="53"/>
      <c r="M355" s="53"/>
      <c r="N355" s="53"/>
      <c r="O355" s="53"/>
      <c r="P355" s="53"/>
      <c r="Q355" s="53"/>
      <c r="R355" s="53"/>
      <c r="S355" s="53"/>
      <c r="T355" s="53"/>
      <c r="U355" s="53"/>
      <c r="V355" s="53"/>
      <c r="W355" s="53"/>
      <c r="X355" s="53"/>
      <c r="Y355" s="53"/>
      <c r="Z355" s="53"/>
      <c r="AA355" s="53"/>
      <c r="AB355" s="53"/>
      <c r="AC355" s="53"/>
      <c r="AD355" s="53"/>
      <c r="AE355" s="53"/>
      <c r="AF355" s="53"/>
      <c r="AG355" s="53"/>
      <c r="AH355" s="53"/>
      <c r="AI355" s="53"/>
      <c r="AJ355" s="53"/>
    </row>
    <row r="356" spans="1:36" ht="14.25" customHeight="1" x14ac:dyDescent="0.25">
      <c r="A356" s="53"/>
      <c r="B356" s="53"/>
      <c r="C356" s="53"/>
      <c r="D356" s="53"/>
      <c r="E356" s="53"/>
      <c r="F356" s="53"/>
      <c r="G356" s="53"/>
      <c r="H356" s="53"/>
      <c r="I356" s="53"/>
      <c r="J356" s="53"/>
      <c r="K356" s="53"/>
      <c r="L356" s="53"/>
      <c r="M356" s="53"/>
      <c r="N356" s="53"/>
      <c r="O356" s="53"/>
      <c r="P356" s="53"/>
      <c r="Q356" s="53"/>
      <c r="R356" s="53"/>
      <c r="S356" s="53"/>
      <c r="T356" s="53"/>
      <c r="U356" s="53"/>
      <c r="V356" s="53"/>
      <c r="W356" s="53"/>
      <c r="X356" s="53"/>
      <c r="Y356" s="53"/>
      <c r="Z356" s="53"/>
      <c r="AA356" s="53"/>
      <c r="AB356" s="53"/>
      <c r="AC356" s="53"/>
      <c r="AD356" s="53"/>
      <c r="AE356" s="53"/>
      <c r="AF356" s="53"/>
      <c r="AG356" s="53"/>
      <c r="AH356" s="53"/>
      <c r="AI356" s="53"/>
      <c r="AJ356" s="53"/>
    </row>
    <row r="357" spans="1:36" ht="14.25" customHeight="1" x14ac:dyDescent="0.25">
      <c r="A357" s="53"/>
      <c r="B357" s="53"/>
      <c r="C357" s="53"/>
      <c r="D357" s="53"/>
      <c r="E357" s="53"/>
      <c r="F357" s="53"/>
      <c r="G357" s="53"/>
      <c r="H357" s="53"/>
      <c r="I357" s="53"/>
      <c r="J357" s="53"/>
      <c r="K357" s="53"/>
      <c r="L357" s="53"/>
      <c r="M357" s="53"/>
      <c r="N357" s="53"/>
      <c r="O357" s="53"/>
      <c r="P357" s="53"/>
      <c r="Q357" s="53"/>
      <c r="R357" s="53"/>
      <c r="S357" s="53"/>
      <c r="T357" s="53"/>
      <c r="U357" s="53"/>
      <c r="V357" s="53"/>
      <c r="W357" s="53"/>
      <c r="X357" s="53"/>
      <c r="Y357" s="53"/>
      <c r="Z357" s="53"/>
      <c r="AA357" s="53"/>
      <c r="AB357" s="53"/>
      <c r="AC357" s="53"/>
      <c r="AD357" s="53"/>
      <c r="AE357" s="53"/>
      <c r="AF357" s="53"/>
      <c r="AG357" s="53"/>
      <c r="AH357" s="53"/>
      <c r="AI357" s="53"/>
      <c r="AJ357" s="53"/>
    </row>
    <row r="358" spans="1:36" ht="14.25" customHeight="1" x14ac:dyDescent="0.25">
      <c r="A358" s="53"/>
      <c r="B358" s="53"/>
      <c r="C358" s="53"/>
      <c r="D358" s="53"/>
      <c r="E358" s="53"/>
      <c r="F358" s="53"/>
      <c r="G358" s="53"/>
      <c r="H358" s="53"/>
      <c r="I358" s="53"/>
      <c r="J358" s="53"/>
      <c r="K358" s="53"/>
      <c r="L358" s="53"/>
      <c r="M358" s="53"/>
      <c r="N358" s="53"/>
      <c r="O358" s="53"/>
      <c r="P358" s="53"/>
      <c r="Q358" s="53"/>
      <c r="R358" s="53"/>
      <c r="S358" s="53"/>
      <c r="T358" s="53"/>
      <c r="U358" s="53"/>
      <c r="V358" s="53"/>
      <c r="W358" s="53"/>
      <c r="X358" s="53"/>
      <c r="Y358" s="53"/>
      <c r="Z358" s="53"/>
      <c r="AA358" s="53"/>
      <c r="AB358" s="53"/>
      <c r="AC358" s="53"/>
      <c r="AD358" s="53"/>
      <c r="AE358" s="53"/>
      <c r="AF358" s="53"/>
      <c r="AG358" s="53"/>
      <c r="AH358" s="53"/>
      <c r="AI358" s="53"/>
      <c r="AJ358" s="53"/>
    </row>
    <row r="359" spans="1:36" ht="14.25" customHeight="1" x14ac:dyDescent="0.25">
      <c r="A359" s="53"/>
      <c r="B359" s="53"/>
      <c r="C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c r="AA359" s="53"/>
      <c r="AB359" s="53"/>
      <c r="AC359" s="53"/>
      <c r="AD359" s="53"/>
      <c r="AE359" s="53"/>
      <c r="AF359" s="53"/>
      <c r="AG359" s="53"/>
      <c r="AH359" s="53"/>
      <c r="AI359" s="53"/>
      <c r="AJ359" s="53"/>
    </row>
    <row r="360" spans="1:36" ht="14.25" customHeight="1" x14ac:dyDescent="0.25">
      <c r="A360" s="53"/>
      <c r="B360" s="53"/>
      <c r="C360" s="53"/>
      <c r="D360" s="53"/>
      <c r="E360" s="53"/>
      <c r="F360" s="53"/>
      <c r="G360" s="53"/>
      <c r="H360" s="53"/>
      <c r="I360" s="53"/>
      <c r="J360" s="53"/>
      <c r="K360" s="53"/>
      <c r="L360" s="53"/>
      <c r="M360" s="53"/>
      <c r="N360" s="53"/>
      <c r="O360" s="53"/>
      <c r="P360" s="53"/>
      <c r="Q360" s="53"/>
      <c r="R360" s="53"/>
      <c r="S360" s="53"/>
      <c r="T360" s="53"/>
      <c r="U360" s="53"/>
      <c r="V360" s="53"/>
      <c r="W360" s="53"/>
      <c r="X360" s="53"/>
      <c r="Y360" s="53"/>
      <c r="Z360" s="53"/>
      <c r="AA360" s="53"/>
      <c r="AB360" s="53"/>
      <c r="AC360" s="53"/>
      <c r="AD360" s="53"/>
      <c r="AE360" s="53"/>
      <c r="AF360" s="53"/>
      <c r="AG360" s="53"/>
      <c r="AH360" s="53"/>
      <c r="AI360" s="53"/>
      <c r="AJ360" s="53"/>
    </row>
    <row r="361" spans="1:36" ht="14.25" customHeight="1" x14ac:dyDescent="0.25">
      <c r="A361" s="53"/>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row>
    <row r="362" spans="1:36" ht="14.25" customHeight="1" x14ac:dyDescent="0.25">
      <c r="A362" s="53"/>
      <c r="B362" s="53"/>
      <c r="C362" s="53"/>
      <c r="D362" s="53"/>
      <c r="E362" s="53"/>
      <c r="F362" s="53"/>
      <c r="G362" s="53"/>
      <c r="H362" s="53"/>
      <c r="I362" s="53"/>
      <c r="J362" s="53"/>
      <c r="K362" s="53"/>
      <c r="L362" s="53"/>
      <c r="M362" s="53"/>
      <c r="N362" s="53"/>
      <c r="O362" s="53"/>
      <c r="P362" s="53"/>
      <c r="Q362" s="53"/>
      <c r="R362" s="53"/>
      <c r="S362" s="53"/>
      <c r="T362" s="53"/>
      <c r="U362" s="53"/>
      <c r="V362" s="53"/>
      <c r="W362" s="53"/>
      <c r="X362" s="53"/>
      <c r="Y362" s="53"/>
      <c r="Z362" s="53"/>
      <c r="AA362" s="53"/>
      <c r="AB362" s="53"/>
      <c r="AC362" s="53"/>
      <c r="AD362" s="53"/>
      <c r="AE362" s="53"/>
      <c r="AF362" s="53"/>
      <c r="AG362" s="53"/>
      <c r="AH362" s="53"/>
      <c r="AI362" s="53"/>
      <c r="AJ362" s="53"/>
    </row>
    <row r="363" spans="1:36" ht="14.25" customHeight="1" x14ac:dyDescent="0.25">
      <c r="A363" s="53"/>
      <c r="B363" s="53"/>
      <c r="C363" s="53"/>
      <c r="D363" s="53"/>
      <c r="E363" s="53"/>
      <c r="F363" s="53"/>
      <c r="G363" s="53"/>
      <c r="H363" s="53"/>
      <c r="I363" s="53"/>
      <c r="J363" s="53"/>
      <c r="K363" s="53"/>
      <c r="L363" s="53"/>
      <c r="M363" s="53"/>
      <c r="N363" s="53"/>
      <c r="O363" s="53"/>
      <c r="P363" s="53"/>
      <c r="Q363" s="53"/>
      <c r="R363" s="53"/>
      <c r="S363" s="53"/>
      <c r="T363" s="53"/>
      <c r="U363" s="53"/>
      <c r="V363" s="53"/>
      <c r="W363" s="53"/>
      <c r="X363" s="53"/>
      <c r="Y363" s="53"/>
      <c r="Z363" s="53"/>
      <c r="AA363" s="53"/>
      <c r="AB363" s="53"/>
      <c r="AC363" s="53"/>
      <c r="AD363" s="53"/>
      <c r="AE363" s="53"/>
      <c r="AF363" s="53"/>
      <c r="AG363" s="53"/>
      <c r="AH363" s="53"/>
      <c r="AI363" s="53"/>
      <c r="AJ363" s="53"/>
    </row>
    <row r="364" spans="1:36" ht="14.25" customHeight="1" x14ac:dyDescent="0.25">
      <c r="A364" s="53"/>
      <c r="B364" s="53"/>
      <c r="C364" s="53"/>
      <c r="D364" s="53"/>
      <c r="E364" s="53"/>
      <c r="F364" s="53"/>
      <c r="G364" s="53"/>
      <c r="H364" s="53"/>
      <c r="I364" s="53"/>
      <c r="J364" s="53"/>
      <c r="K364" s="53"/>
      <c r="L364" s="53"/>
      <c r="M364" s="53"/>
      <c r="N364" s="53"/>
      <c r="O364" s="53"/>
      <c r="P364" s="53"/>
      <c r="Q364" s="53"/>
      <c r="R364" s="53"/>
      <c r="S364" s="53"/>
      <c r="T364" s="53"/>
      <c r="U364" s="53"/>
      <c r="V364" s="53"/>
      <c r="W364" s="53"/>
      <c r="X364" s="53"/>
      <c r="Y364" s="53"/>
      <c r="Z364" s="53"/>
      <c r="AA364" s="53"/>
      <c r="AB364" s="53"/>
      <c r="AC364" s="53"/>
      <c r="AD364" s="53"/>
      <c r="AE364" s="53"/>
      <c r="AF364" s="53"/>
      <c r="AG364" s="53"/>
      <c r="AH364" s="53"/>
      <c r="AI364" s="53"/>
      <c r="AJ364" s="53"/>
    </row>
    <row r="365" spans="1:36" ht="14.25" customHeight="1" x14ac:dyDescent="0.25">
      <c r="A365" s="53"/>
      <c r="B365" s="53"/>
      <c r="C365" s="53"/>
      <c r="D365" s="53"/>
      <c r="E365" s="53"/>
      <c r="F365" s="53"/>
      <c r="G365" s="53"/>
      <c r="H365" s="53"/>
      <c r="I365" s="53"/>
      <c r="J365" s="53"/>
      <c r="K365" s="53"/>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row>
    <row r="366" spans="1:36" ht="14.25" customHeight="1" x14ac:dyDescent="0.25">
      <c r="A366" s="53"/>
      <c r="B366" s="53"/>
      <c r="C366" s="53"/>
      <c r="D366" s="53"/>
      <c r="E366" s="53"/>
      <c r="F366" s="53"/>
      <c r="G366" s="53"/>
      <c r="H366" s="53"/>
      <c r="I366" s="53"/>
      <c r="J366" s="53"/>
      <c r="K366" s="53"/>
      <c r="L366" s="53"/>
      <c r="M366" s="53"/>
      <c r="N366" s="53"/>
      <c r="O366" s="53"/>
      <c r="P366" s="53"/>
      <c r="Q366" s="53"/>
      <c r="R366" s="53"/>
      <c r="S366" s="53"/>
      <c r="T366" s="53"/>
      <c r="U366" s="53"/>
      <c r="V366" s="53"/>
      <c r="W366" s="53"/>
      <c r="X366" s="53"/>
      <c r="Y366" s="53"/>
      <c r="Z366" s="53"/>
      <c r="AA366" s="53"/>
      <c r="AB366" s="53"/>
      <c r="AC366" s="53"/>
      <c r="AD366" s="53"/>
      <c r="AE366" s="53"/>
      <c r="AF366" s="53"/>
      <c r="AG366" s="53"/>
      <c r="AH366" s="53"/>
      <c r="AI366" s="53"/>
      <c r="AJ366" s="53"/>
    </row>
    <row r="367" spans="1:36" ht="14.25" customHeight="1" x14ac:dyDescent="0.25">
      <c r="A367" s="53"/>
      <c r="B367" s="53"/>
      <c r="C367" s="53"/>
      <c r="D367" s="53"/>
      <c r="E367" s="53"/>
      <c r="F367" s="53"/>
      <c r="G367" s="53"/>
      <c r="H367" s="53"/>
      <c r="I367" s="53"/>
      <c r="J367" s="53"/>
      <c r="K367" s="53"/>
      <c r="L367" s="53"/>
      <c r="M367" s="53"/>
      <c r="N367" s="53"/>
      <c r="O367" s="53"/>
      <c r="P367" s="53"/>
      <c r="Q367" s="53"/>
      <c r="R367" s="53"/>
      <c r="S367" s="53"/>
      <c r="T367" s="53"/>
      <c r="U367" s="53"/>
      <c r="V367" s="53"/>
      <c r="W367" s="53"/>
      <c r="X367" s="53"/>
      <c r="Y367" s="53"/>
      <c r="Z367" s="53"/>
      <c r="AA367" s="53"/>
      <c r="AB367" s="53"/>
      <c r="AC367" s="53"/>
      <c r="AD367" s="53"/>
      <c r="AE367" s="53"/>
      <c r="AF367" s="53"/>
      <c r="AG367" s="53"/>
      <c r="AH367" s="53"/>
      <c r="AI367" s="53"/>
      <c r="AJ367" s="53"/>
    </row>
    <row r="368" spans="1:36" ht="14.25" customHeight="1" x14ac:dyDescent="0.25">
      <c r="A368" s="53"/>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c r="AA368" s="53"/>
      <c r="AB368" s="53"/>
      <c r="AC368" s="53"/>
      <c r="AD368" s="53"/>
      <c r="AE368" s="53"/>
      <c r="AF368" s="53"/>
      <c r="AG368" s="53"/>
      <c r="AH368" s="53"/>
      <c r="AI368" s="53"/>
      <c r="AJ368" s="53"/>
    </row>
    <row r="369" spans="1:36" ht="14.25" customHeight="1" x14ac:dyDescent="0.25">
      <c r="A369" s="53"/>
      <c r="B369" s="53"/>
      <c r="C369" s="53"/>
      <c r="D369" s="53"/>
      <c r="E369" s="53"/>
      <c r="F369" s="53"/>
      <c r="G369" s="53"/>
      <c r="H369" s="53"/>
      <c r="I369" s="53"/>
      <c r="J369" s="53"/>
      <c r="K369" s="53"/>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row>
    <row r="370" spans="1:36" ht="14.25" customHeight="1" x14ac:dyDescent="0.25">
      <c r="A370" s="53"/>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c r="AA370" s="53"/>
      <c r="AB370" s="53"/>
      <c r="AC370" s="53"/>
      <c r="AD370" s="53"/>
      <c r="AE370" s="53"/>
      <c r="AF370" s="53"/>
      <c r="AG370" s="53"/>
      <c r="AH370" s="53"/>
      <c r="AI370" s="53"/>
      <c r="AJ370" s="53"/>
    </row>
    <row r="371" spans="1:36" ht="14.25" customHeight="1" x14ac:dyDescent="0.25">
      <c r="A371" s="53"/>
      <c r="B371" s="53"/>
      <c r="C371" s="53"/>
      <c r="D371" s="53"/>
      <c r="E371" s="53"/>
      <c r="F371" s="53"/>
      <c r="G371" s="53"/>
      <c r="H371" s="53"/>
      <c r="I371" s="53"/>
      <c r="J371" s="53"/>
      <c r="K371" s="53"/>
      <c r="L371" s="53"/>
      <c r="M371" s="53"/>
      <c r="N371" s="53"/>
      <c r="O371" s="53"/>
      <c r="P371" s="53"/>
      <c r="Q371" s="53"/>
      <c r="R371" s="53"/>
      <c r="S371" s="53"/>
      <c r="T371" s="53"/>
      <c r="U371" s="53"/>
      <c r="V371" s="53"/>
      <c r="W371" s="53"/>
      <c r="X371" s="53"/>
      <c r="Y371" s="53"/>
      <c r="Z371" s="53"/>
      <c r="AA371" s="53"/>
      <c r="AB371" s="53"/>
      <c r="AC371" s="53"/>
      <c r="AD371" s="53"/>
      <c r="AE371" s="53"/>
      <c r="AF371" s="53"/>
      <c r="AG371" s="53"/>
      <c r="AH371" s="53"/>
      <c r="AI371" s="53"/>
      <c r="AJ371" s="53"/>
    </row>
    <row r="372" spans="1:36" ht="14.25" customHeight="1" x14ac:dyDescent="0.25">
      <c r="A372" s="53"/>
      <c r="B372" s="53"/>
      <c r="C372" s="53"/>
      <c r="D372" s="53"/>
      <c r="E372" s="53"/>
      <c r="F372" s="53"/>
      <c r="G372" s="53"/>
      <c r="H372" s="53"/>
      <c r="I372" s="53"/>
      <c r="J372" s="53"/>
      <c r="K372" s="53"/>
      <c r="L372" s="53"/>
      <c r="M372" s="53"/>
      <c r="N372" s="53"/>
      <c r="O372" s="53"/>
      <c r="P372" s="53"/>
      <c r="Q372" s="53"/>
      <c r="R372" s="53"/>
      <c r="S372" s="53"/>
      <c r="T372" s="53"/>
      <c r="U372" s="53"/>
      <c r="V372" s="53"/>
      <c r="W372" s="53"/>
      <c r="X372" s="53"/>
      <c r="Y372" s="53"/>
      <c r="Z372" s="53"/>
      <c r="AA372" s="53"/>
      <c r="AB372" s="53"/>
      <c r="AC372" s="53"/>
      <c r="AD372" s="53"/>
      <c r="AE372" s="53"/>
      <c r="AF372" s="53"/>
      <c r="AG372" s="53"/>
      <c r="AH372" s="53"/>
      <c r="AI372" s="53"/>
      <c r="AJ372" s="53"/>
    </row>
    <row r="373" spans="1:36" ht="14.25" customHeight="1" x14ac:dyDescent="0.25">
      <c r="A373" s="53"/>
      <c r="B373" s="53"/>
      <c r="C373" s="53"/>
      <c r="D373" s="53"/>
      <c r="E373" s="53"/>
      <c r="F373" s="53"/>
      <c r="G373" s="53"/>
      <c r="H373" s="53"/>
      <c r="I373" s="53"/>
      <c r="J373" s="53"/>
      <c r="K373" s="53"/>
      <c r="L373" s="53"/>
      <c r="M373" s="53"/>
      <c r="N373" s="53"/>
      <c r="O373" s="53"/>
      <c r="P373" s="53"/>
      <c r="Q373" s="53"/>
      <c r="R373" s="53"/>
      <c r="S373" s="53"/>
      <c r="T373" s="53"/>
      <c r="U373" s="53"/>
      <c r="V373" s="53"/>
      <c r="W373" s="53"/>
      <c r="X373" s="53"/>
      <c r="Y373" s="53"/>
      <c r="Z373" s="53"/>
      <c r="AA373" s="53"/>
      <c r="AB373" s="53"/>
      <c r="AC373" s="53"/>
      <c r="AD373" s="53"/>
      <c r="AE373" s="53"/>
      <c r="AF373" s="53"/>
      <c r="AG373" s="53"/>
      <c r="AH373" s="53"/>
      <c r="AI373" s="53"/>
      <c r="AJ373" s="53"/>
    </row>
    <row r="374" spans="1:36" ht="14.25" customHeight="1" x14ac:dyDescent="0.25">
      <c r="A374" s="53"/>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row>
    <row r="375" spans="1:36" ht="14.25" customHeight="1" x14ac:dyDescent="0.25">
      <c r="A375" s="53"/>
      <c r="B375" s="53"/>
      <c r="C375" s="53"/>
      <c r="D375" s="53"/>
      <c r="E375" s="53"/>
      <c r="F375" s="53"/>
      <c r="G375" s="53"/>
      <c r="H375" s="53"/>
      <c r="I375" s="53"/>
      <c r="J375" s="53"/>
      <c r="K375" s="53"/>
      <c r="L375" s="53"/>
      <c r="M375" s="53"/>
      <c r="N375" s="53"/>
      <c r="O375" s="53"/>
      <c r="P375" s="53"/>
      <c r="Q375" s="53"/>
      <c r="R375" s="53"/>
      <c r="S375" s="53"/>
      <c r="T375" s="53"/>
      <c r="U375" s="53"/>
      <c r="V375" s="53"/>
      <c r="W375" s="53"/>
      <c r="X375" s="53"/>
      <c r="Y375" s="53"/>
      <c r="Z375" s="53"/>
      <c r="AA375" s="53"/>
      <c r="AB375" s="53"/>
      <c r="AC375" s="53"/>
      <c r="AD375" s="53"/>
      <c r="AE375" s="53"/>
      <c r="AF375" s="53"/>
      <c r="AG375" s="53"/>
      <c r="AH375" s="53"/>
      <c r="AI375" s="53"/>
      <c r="AJ375" s="53"/>
    </row>
    <row r="376" spans="1:36" ht="14.25" customHeight="1" x14ac:dyDescent="0.25">
      <c r="A376" s="53"/>
      <c r="B376" s="53"/>
      <c r="C376" s="53"/>
      <c r="D376" s="53"/>
      <c r="E376" s="53"/>
      <c r="F376" s="53"/>
      <c r="G376" s="53"/>
      <c r="H376" s="53"/>
      <c r="I376" s="53"/>
      <c r="J376" s="53"/>
      <c r="K376" s="53"/>
      <c r="L376" s="53"/>
      <c r="M376" s="53"/>
      <c r="N376" s="53"/>
      <c r="O376" s="53"/>
      <c r="P376" s="53"/>
      <c r="Q376" s="53"/>
      <c r="R376" s="53"/>
      <c r="S376" s="53"/>
      <c r="T376" s="53"/>
      <c r="U376" s="53"/>
      <c r="V376" s="53"/>
      <c r="W376" s="53"/>
      <c r="X376" s="53"/>
      <c r="Y376" s="53"/>
      <c r="Z376" s="53"/>
      <c r="AA376" s="53"/>
      <c r="AB376" s="53"/>
      <c r="AC376" s="53"/>
      <c r="AD376" s="53"/>
      <c r="AE376" s="53"/>
      <c r="AF376" s="53"/>
      <c r="AG376" s="53"/>
      <c r="AH376" s="53"/>
      <c r="AI376" s="53"/>
      <c r="AJ376" s="53"/>
    </row>
    <row r="377" spans="1:36" ht="14.25" customHeight="1" x14ac:dyDescent="0.25">
      <c r="A377" s="53"/>
      <c r="B377" s="53"/>
      <c r="C377" s="53"/>
      <c r="D377" s="53"/>
      <c r="E377" s="53"/>
      <c r="F377" s="53"/>
      <c r="G377" s="53"/>
      <c r="H377" s="53"/>
      <c r="I377" s="53"/>
      <c r="J377" s="53"/>
      <c r="K377" s="53"/>
      <c r="L377" s="53"/>
      <c r="M377" s="53"/>
      <c r="N377" s="53"/>
      <c r="O377" s="53"/>
      <c r="P377" s="53"/>
      <c r="Q377" s="53"/>
      <c r="R377" s="53"/>
      <c r="S377" s="53"/>
      <c r="T377" s="53"/>
      <c r="U377" s="53"/>
      <c r="V377" s="53"/>
      <c r="W377" s="53"/>
      <c r="X377" s="53"/>
      <c r="Y377" s="53"/>
      <c r="Z377" s="53"/>
      <c r="AA377" s="53"/>
      <c r="AB377" s="53"/>
      <c r="AC377" s="53"/>
      <c r="AD377" s="53"/>
      <c r="AE377" s="53"/>
      <c r="AF377" s="53"/>
      <c r="AG377" s="53"/>
      <c r="AH377" s="53"/>
      <c r="AI377" s="53"/>
      <c r="AJ377" s="53"/>
    </row>
    <row r="378" spans="1:36" ht="14.25" customHeight="1" x14ac:dyDescent="0.25">
      <c r="A378" s="53"/>
      <c r="B378" s="53"/>
      <c r="C378" s="53"/>
      <c r="D378" s="53"/>
      <c r="E378" s="53"/>
      <c r="F378" s="53"/>
      <c r="G378" s="53"/>
      <c r="H378" s="53"/>
      <c r="I378" s="53"/>
      <c r="J378" s="53"/>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row>
    <row r="379" spans="1:36" ht="14.25" customHeight="1" x14ac:dyDescent="0.25">
      <c r="A379" s="53"/>
      <c r="B379" s="53"/>
      <c r="C379" s="53"/>
      <c r="D379" s="53"/>
      <c r="E379" s="53"/>
      <c r="F379" s="53"/>
      <c r="G379" s="53"/>
      <c r="H379" s="53"/>
      <c r="I379" s="53"/>
      <c r="J379" s="53"/>
      <c r="K379" s="53"/>
      <c r="L379" s="53"/>
      <c r="M379" s="53"/>
      <c r="N379" s="53"/>
      <c r="O379" s="53"/>
      <c r="P379" s="53"/>
      <c r="Q379" s="53"/>
      <c r="R379" s="53"/>
      <c r="S379" s="53"/>
      <c r="T379" s="53"/>
      <c r="U379" s="53"/>
      <c r="V379" s="53"/>
      <c r="W379" s="53"/>
      <c r="X379" s="53"/>
      <c r="Y379" s="53"/>
      <c r="Z379" s="53"/>
      <c r="AA379" s="53"/>
      <c r="AB379" s="53"/>
      <c r="AC379" s="53"/>
      <c r="AD379" s="53"/>
      <c r="AE379" s="53"/>
      <c r="AF379" s="53"/>
      <c r="AG379" s="53"/>
      <c r="AH379" s="53"/>
      <c r="AI379" s="53"/>
      <c r="AJ379" s="53"/>
    </row>
    <row r="380" spans="1:36" ht="14.25" customHeight="1" x14ac:dyDescent="0.25">
      <c r="A380" s="53"/>
      <c r="B380" s="53"/>
      <c r="C380" s="53"/>
      <c r="D380" s="53"/>
      <c r="E380" s="53"/>
      <c r="F380" s="53"/>
      <c r="G380" s="53"/>
      <c r="H380" s="53"/>
      <c r="I380" s="53"/>
      <c r="J380" s="53"/>
      <c r="K380" s="53"/>
      <c r="L380" s="53"/>
      <c r="M380" s="53"/>
      <c r="N380" s="53"/>
      <c r="O380" s="53"/>
      <c r="P380" s="53"/>
      <c r="Q380" s="53"/>
      <c r="R380" s="53"/>
      <c r="S380" s="53"/>
      <c r="T380" s="53"/>
      <c r="U380" s="53"/>
      <c r="V380" s="53"/>
      <c r="W380" s="53"/>
      <c r="X380" s="53"/>
      <c r="Y380" s="53"/>
      <c r="Z380" s="53"/>
      <c r="AA380" s="53"/>
      <c r="AB380" s="53"/>
      <c r="AC380" s="53"/>
      <c r="AD380" s="53"/>
      <c r="AE380" s="53"/>
      <c r="AF380" s="53"/>
      <c r="AG380" s="53"/>
      <c r="AH380" s="53"/>
      <c r="AI380" s="53"/>
      <c r="AJ380" s="53"/>
    </row>
    <row r="381" spans="1:36" ht="14.25" customHeight="1" x14ac:dyDescent="0.25">
      <c r="A381" s="53"/>
      <c r="B381" s="53"/>
      <c r="C381" s="53"/>
      <c r="D381" s="53"/>
      <c r="E381" s="53"/>
      <c r="F381" s="53"/>
      <c r="G381" s="53"/>
      <c r="H381" s="53"/>
      <c r="I381" s="53"/>
      <c r="J381" s="53"/>
      <c r="K381" s="53"/>
      <c r="L381" s="53"/>
      <c r="M381" s="53"/>
      <c r="N381" s="53"/>
      <c r="O381" s="53"/>
      <c r="P381" s="53"/>
      <c r="Q381" s="53"/>
      <c r="R381" s="53"/>
      <c r="S381" s="53"/>
      <c r="T381" s="53"/>
      <c r="U381" s="53"/>
      <c r="V381" s="53"/>
      <c r="W381" s="53"/>
      <c r="X381" s="53"/>
      <c r="Y381" s="53"/>
      <c r="Z381" s="53"/>
      <c r="AA381" s="53"/>
      <c r="AB381" s="53"/>
      <c r="AC381" s="53"/>
      <c r="AD381" s="53"/>
      <c r="AE381" s="53"/>
      <c r="AF381" s="53"/>
      <c r="AG381" s="53"/>
      <c r="AH381" s="53"/>
      <c r="AI381" s="53"/>
      <c r="AJ381" s="53"/>
    </row>
    <row r="382" spans="1:36" ht="14.25" customHeight="1" x14ac:dyDescent="0.25">
      <c r="A382" s="53"/>
      <c r="B382" s="53"/>
      <c r="C382" s="53"/>
      <c r="D382" s="53"/>
      <c r="E382" s="53"/>
      <c r="F382" s="53"/>
      <c r="G382" s="53"/>
      <c r="H382" s="53"/>
      <c r="I382" s="53"/>
      <c r="J382" s="53"/>
      <c r="K382" s="53"/>
      <c r="L382" s="53"/>
      <c r="M382" s="53"/>
      <c r="N382" s="53"/>
      <c r="O382" s="53"/>
      <c r="P382" s="53"/>
      <c r="Q382" s="53"/>
      <c r="R382" s="53"/>
      <c r="S382" s="53"/>
      <c r="T382" s="53"/>
      <c r="U382" s="53"/>
      <c r="V382" s="53"/>
      <c r="W382" s="53"/>
      <c r="X382" s="53"/>
      <c r="Y382" s="53"/>
      <c r="Z382" s="53"/>
      <c r="AA382" s="53"/>
      <c r="AB382" s="53"/>
      <c r="AC382" s="53"/>
      <c r="AD382" s="53"/>
      <c r="AE382" s="53"/>
      <c r="AF382" s="53"/>
      <c r="AG382" s="53"/>
      <c r="AH382" s="53"/>
      <c r="AI382" s="53"/>
      <c r="AJ382" s="53"/>
    </row>
    <row r="383" spans="1:36" ht="14.25" customHeight="1" x14ac:dyDescent="0.25">
      <c r="A383" s="53"/>
      <c r="B383" s="53"/>
      <c r="C383" s="53"/>
      <c r="D383" s="53"/>
      <c r="E383" s="53"/>
      <c r="F383" s="53"/>
      <c r="G383" s="53"/>
      <c r="H383" s="53"/>
      <c r="I383" s="53"/>
      <c r="J383" s="53"/>
      <c r="K383" s="53"/>
      <c r="L383" s="53"/>
      <c r="M383" s="53"/>
      <c r="N383" s="53"/>
      <c r="O383" s="53"/>
      <c r="P383" s="53"/>
      <c r="Q383" s="53"/>
      <c r="R383" s="53"/>
      <c r="S383" s="53"/>
      <c r="T383" s="53"/>
      <c r="U383" s="53"/>
      <c r="V383" s="53"/>
      <c r="W383" s="53"/>
      <c r="X383" s="53"/>
      <c r="Y383" s="53"/>
      <c r="Z383" s="53"/>
      <c r="AA383" s="53"/>
      <c r="AB383" s="53"/>
      <c r="AC383" s="53"/>
      <c r="AD383" s="53"/>
      <c r="AE383" s="53"/>
      <c r="AF383" s="53"/>
      <c r="AG383" s="53"/>
      <c r="AH383" s="53"/>
      <c r="AI383" s="53"/>
      <c r="AJ383" s="53"/>
    </row>
    <row r="384" spans="1:36" ht="14.25" customHeight="1" x14ac:dyDescent="0.25">
      <c r="A384" s="53"/>
      <c r="B384" s="53"/>
      <c r="C384" s="53"/>
      <c r="D384" s="53"/>
      <c r="E384" s="53"/>
      <c r="F384" s="53"/>
      <c r="G384" s="53"/>
      <c r="H384" s="53"/>
      <c r="I384" s="53"/>
      <c r="J384" s="53"/>
      <c r="K384" s="53"/>
      <c r="L384" s="53"/>
      <c r="M384" s="53"/>
      <c r="N384" s="53"/>
      <c r="O384" s="53"/>
      <c r="P384" s="53"/>
      <c r="Q384" s="53"/>
      <c r="R384" s="53"/>
      <c r="S384" s="53"/>
      <c r="T384" s="53"/>
      <c r="U384" s="53"/>
      <c r="V384" s="53"/>
      <c r="W384" s="53"/>
      <c r="X384" s="53"/>
      <c r="Y384" s="53"/>
      <c r="Z384" s="53"/>
      <c r="AA384" s="53"/>
      <c r="AB384" s="53"/>
      <c r="AC384" s="53"/>
      <c r="AD384" s="53"/>
      <c r="AE384" s="53"/>
      <c r="AF384" s="53"/>
      <c r="AG384" s="53"/>
      <c r="AH384" s="53"/>
      <c r="AI384" s="53"/>
      <c r="AJ384" s="53"/>
    </row>
    <row r="385" spans="1:36" ht="14.25" customHeight="1" x14ac:dyDescent="0.25">
      <c r="A385" s="53"/>
      <c r="B385" s="53"/>
      <c r="C385" s="53"/>
      <c r="D385" s="53"/>
      <c r="E385" s="53"/>
      <c r="F385" s="53"/>
      <c r="G385" s="53"/>
      <c r="H385" s="53"/>
      <c r="I385" s="53"/>
      <c r="J385" s="53"/>
      <c r="K385" s="53"/>
      <c r="L385" s="53"/>
      <c r="M385" s="53"/>
      <c r="N385" s="53"/>
      <c r="O385" s="53"/>
      <c r="P385" s="53"/>
      <c r="Q385" s="53"/>
      <c r="R385" s="53"/>
      <c r="S385" s="53"/>
      <c r="T385" s="53"/>
      <c r="U385" s="53"/>
      <c r="V385" s="53"/>
      <c r="W385" s="53"/>
      <c r="X385" s="53"/>
      <c r="Y385" s="53"/>
      <c r="Z385" s="53"/>
      <c r="AA385" s="53"/>
      <c r="AB385" s="53"/>
      <c r="AC385" s="53"/>
      <c r="AD385" s="53"/>
      <c r="AE385" s="53"/>
      <c r="AF385" s="53"/>
      <c r="AG385" s="53"/>
      <c r="AH385" s="53"/>
      <c r="AI385" s="53"/>
      <c r="AJ385" s="53"/>
    </row>
    <row r="386" spans="1:36" ht="14.25" customHeight="1" x14ac:dyDescent="0.25">
      <c r="A386" s="53"/>
      <c r="B386" s="53"/>
      <c r="C386" s="53"/>
      <c r="D386" s="53"/>
      <c r="E386" s="53"/>
      <c r="F386" s="53"/>
      <c r="G386" s="53"/>
      <c r="H386" s="53"/>
      <c r="I386" s="53"/>
      <c r="J386" s="53"/>
      <c r="K386" s="53"/>
      <c r="L386" s="53"/>
      <c r="M386" s="53"/>
      <c r="N386" s="53"/>
      <c r="O386" s="53"/>
      <c r="P386" s="53"/>
      <c r="Q386" s="53"/>
      <c r="R386" s="53"/>
      <c r="S386" s="53"/>
      <c r="T386" s="53"/>
      <c r="U386" s="53"/>
      <c r="V386" s="53"/>
      <c r="W386" s="53"/>
      <c r="X386" s="53"/>
      <c r="Y386" s="53"/>
      <c r="Z386" s="53"/>
      <c r="AA386" s="53"/>
      <c r="AB386" s="53"/>
      <c r="AC386" s="53"/>
      <c r="AD386" s="53"/>
      <c r="AE386" s="53"/>
      <c r="AF386" s="53"/>
      <c r="AG386" s="53"/>
      <c r="AH386" s="53"/>
      <c r="AI386" s="53"/>
      <c r="AJ386" s="53"/>
    </row>
    <row r="387" spans="1:36" ht="14.25" customHeight="1" x14ac:dyDescent="0.25">
      <c r="A387" s="53"/>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row>
    <row r="388" spans="1:36" ht="14.25" customHeight="1" x14ac:dyDescent="0.25">
      <c r="A388" s="53"/>
      <c r="B388" s="53"/>
      <c r="C388" s="53"/>
      <c r="D388" s="53"/>
      <c r="E388" s="53"/>
      <c r="F388" s="53"/>
      <c r="G388" s="53"/>
      <c r="H388" s="53"/>
      <c r="I388" s="53"/>
      <c r="J388" s="53"/>
      <c r="K388" s="53"/>
      <c r="L388" s="53"/>
      <c r="M388" s="53"/>
      <c r="N388" s="53"/>
      <c r="O388" s="53"/>
      <c r="P388" s="53"/>
      <c r="Q388" s="53"/>
      <c r="R388" s="53"/>
      <c r="S388" s="53"/>
      <c r="T388" s="53"/>
      <c r="U388" s="53"/>
      <c r="V388" s="53"/>
      <c r="W388" s="53"/>
      <c r="X388" s="53"/>
      <c r="Y388" s="53"/>
      <c r="Z388" s="53"/>
      <c r="AA388" s="53"/>
      <c r="AB388" s="53"/>
      <c r="AC388" s="53"/>
      <c r="AD388" s="53"/>
      <c r="AE388" s="53"/>
      <c r="AF388" s="53"/>
      <c r="AG388" s="53"/>
      <c r="AH388" s="53"/>
      <c r="AI388" s="53"/>
      <c r="AJ388" s="53"/>
    </row>
    <row r="389" spans="1:36" ht="14.25" customHeight="1" x14ac:dyDescent="0.25">
      <c r="A389" s="53"/>
      <c r="B389" s="53"/>
      <c r="C389" s="53"/>
      <c r="D389" s="53"/>
      <c r="E389" s="53"/>
      <c r="F389" s="53"/>
      <c r="G389" s="53"/>
      <c r="H389" s="53"/>
      <c r="I389" s="53"/>
      <c r="J389" s="53"/>
      <c r="K389" s="53"/>
      <c r="L389" s="53"/>
      <c r="M389" s="53"/>
      <c r="N389" s="53"/>
      <c r="O389" s="53"/>
      <c r="P389" s="53"/>
      <c r="Q389" s="53"/>
      <c r="R389" s="53"/>
      <c r="S389" s="53"/>
      <c r="T389" s="53"/>
      <c r="U389" s="53"/>
      <c r="V389" s="53"/>
      <c r="W389" s="53"/>
      <c r="X389" s="53"/>
      <c r="Y389" s="53"/>
      <c r="Z389" s="53"/>
      <c r="AA389" s="53"/>
      <c r="AB389" s="53"/>
      <c r="AC389" s="53"/>
      <c r="AD389" s="53"/>
      <c r="AE389" s="53"/>
      <c r="AF389" s="53"/>
      <c r="AG389" s="53"/>
      <c r="AH389" s="53"/>
      <c r="AI389" s="53"/>
      <c r="AJ389" s="53"/>
    </row>
    <row r="390" spans="1:36" ht="14.25" customHeight="1" x14ac:dyDescent="0.25">
      <c r="A390" s="53"/>
      <c r="B390" s="53"/>
      <c r="C390" s="53"/>
      <c r="D390" s="53"/>
      <c r="E390" s="53"/>
      <c r="F390" s="53"/>
      <c r="G390" s="53"/>
      <c r="H390" s="53"/>
      <c r="I390" s="53"/>
      <c r="J390" s="53"/>
      <c r="K390" s="53"/>
      <c r="L390" s="53"/>
      <c r="M390" s="53"/>
      <c r="N390" s="53"/>
      <c r="O390" s="53"/>
      <c r="P390" s="53"/>
      <c r="Q390" s="53"/>
      <c r="R390" s="53"/>
      <c r="S390" s="53"/>
      <c r="T390" s="53"/>
      <c r="U390" s="53"/>
      <c r="V390" s="53"/>
      <c r="W390" s="53"/>
      <c r="X390" s="53"/>
      <c r="Y390" s="53"/>
      <c r="Z390" s="53"/>
      <c r="AA390" s="53"/>
      <c r="AB390" s="53"/>
      <c r="AC390" s="53"/>
      <c r="AD390" s="53"/>
      <c r="AE390" s="53"/>
      <c r="AF390" s="53"/>
      <c r="AG390" s="53"/>
      <c r="AH390" s="53"/>
      <c r="AI390" s="53"/>
      <c r="AJ390" s="53"/>
    </row>
    <row r="391" spans="1:36" ht="14.25" customHeight="1" x14ac:dyDescent="0.25">
      <c r="A391" s="53"/>
      <c r="B391" s="53"/>
      <c r="C391" s="53"/>
      <c r="D391" s="53"/>
      <c r="E391" s="53"/>
      <c r="F391" s="53"/>
      <c r="G391" s="53"/>
      <c r="H391" s="53"/>
      <c r="I391" s="53"/>
      <c r="J391" s="53"/>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row>
    <row r="392" spans="1:36" ht="14.25" customHeight="1" x14ac:dyDescent="0.25">
      <c r="A392" s="53"/>
      <c r="B392" s="53"/>
      <c r="C392" s="53"/>
      <c r="D392" s="53"/>
      <c r="E392" s="53"/>
      <c r="F392" s="53"/>
      <c r="G392" s="53"/>
      <c r="H392" s="53"/>
      <c r="I392" s="53"/>
      <c r="J392" s="53"/>
      <c r="K392" s="53"/>
      <c r="L392" s="53"/>
      <c r="M392" s="53"/>
      <c r="N392" s="53"/>
      <c r="O392" s="53"/>
      <c r="P392" s="53"/>
      <c r="Q392" s="53"/>
      <c r="R392" s="53"/>
      <c r="S392" s="53"/>
      <c r="T392" s="53"/>
      <c r="U392" s="53"/>
      <c r="V392" s="53"/>
      <c r="W392" s="53"/>
      <c r="X392" s="53"/>
      <c r="Y392" s="53"/>
      <c r="Z392" s="53"/>
      <c r="AA392" s="53"/>
      <c r="AB392" s="53"/>
      <c r="AC392" s="53"/>
      <c r="AD392" s="53"/>
      <c r="AE392" s="53"/>
      <c r="AF392" s="53"/>
      <c r="AG392" s="53"/>
      <c r="AH392" s="53"/>
      <c r="AI392" s="53"/>
      <c r="AJ392" s="53"/>
    </row>
    <row r="393" spans="1:36" ht="14.25" customHeight="1" x14ac:dyDescent="0.25">
      <c r="A393" s="53"/>
      <c r="B393" s="53"/>
      <c r="C393" s="53"/>
      <c r="D393" s="53"/>
      <c r="E393" s="53"/>
      <c r="F393" s="53"/>
      <c r="G393" s="53"/>
      <c r="H393" s="53"/>
      <c r="I393" s="53"/>
      <c r="J393" s="53"/>
      <c r="K393" s="53"/>
      <c r="L393" s="53"/>
      <c r="M393" s="53"/>
      <c r="N393" s="53"/>
      <c r="O393" s="53"/>
      <c r="P393" s="53"/>
      <c r="Q393" s="53"/>
      <c r="R393" s="53"/>
      <c r="S393" s="53"/>
      <c r="T393" s="53"/>
      <c r="U393" s="53"/>
      <c r="V393" s="53"/>
      <c r="W393" s="53"/>
      <c r="X393" s="53"/>
      <c r="Y393" s="53"/>
      <c r="Z393" s="53"/>
      <c r="AA393" s="53"/>
      <c r="AB393" s="53"/>
      <c r="AC393" s="53"/>
      <c r="AD393" s="53"/>
      <c r="AE393" s="53"/>
      <c r="AF393" s="53"/>
      <c r="AG393" s="53"/>
      <c r="AH393" s="53"/>
      <c r="AI393" s="53"/>
      <c r="AJ393" s="53"/>
    </row>
    <row r="394" spans="1:36" ht="14.25" customHeight="1" x14ac:dyDescent="0.25">
      <c r="A394" s="53"/>
      <c r="B394" s="53"/>
      <c r="C394" s="53"/>
      <c r="D394" s="53"/>
      <c r="E394" s="53"/>
      <c r="F394" s="53"/>
      <c r="G394" s="53"/>
      <c r="H394" s="53"/>
      <c r="I394" s="53"/>
      <c r="J394" s="53"/>
      <c r="K394" s="53"/>
      <c r="L394" s="53"/>
      <c r="M394" s="53"/>
      <c r="N394" s="53"/>
      <c r="O394" s="53"/>
      <c r="P394" s="53"/>
      <c r="Q394" s="53"/>
      <c r="R394" s="53"/>
      <c r="S394" s="53"/>
      <c r="T394" s="53"/>
      <c r="U394" s="53"/>
      <c r="V394" s="53"/>
      <c r="W394" s="53"/>
      <c r="X394" s="53"/>
      <c r="Y394" s="53"/>
      <c r="Z394" s="53"/>
      <c r="AA394" s="53"/>
      <c r="AB394" s="53"/>
      <c r="AC394" s="53"/>
      <c r="AD394" s="53"/>
      <c r="AE394" s="53"/>
      <c r="AF394" s="53"/>
      <c r="AG394" s="53"/>
      <c r="AH394" s="53"/>
      <c r="AI394" s="53"/>
      <c r="AJ394" s="53"/>
    </row>
    <row r="395" spans="1:36" ht="14.25" customHeight="1" x14ac:dyDescent="0.25">
      <c r="A395" s="53"/>
      <c r="B395" s="53"/>
      <c r="C395" s="53"/>
      <c r="D395" s="53"/>
      <c r="E395" s="53"/>
      <c r="F395" s="53"/>
      <c r="G395" s="53"/>
      <c r="H395" s="53"/>
      <c r="I395" s="53"/>
      <c r="J395" s="53"/>
      <c r="K395" s="53"/>
      <c r="L395" s="53"/>
      <c r="M395" s="53"/>
      <c r="N395" s="53"/>
      <c r="O395" s="53"/>
      <c r="P395" s="53"/>
      <c r="Q395" s="53"/>
      <c r="R395" s="53"/>
      <c r="S395" s="53"/>
      <c r="T395" s="53"/>
      <c r="U395" s="53"/>
      <c r="V395" s="53"/>
      <c r="W395" s="53"/>
      <c r="X395" s="53"/>
      <c r="Y395" s="53"/>
      <c r="Z395" s="53"/>
      <c r="AA395" s="53"/>
      <c r="AB395" s="53"/>
      <c r="AC395" s="53"/>
      <c r="AD395" s="53"/>
      <c r="AE395" s="53"/>
      <c r="AF395" s="53"/>
      <c r="AG395" s="53"/>
      <c r="AH395" s="53"/>
      <c r="AI395" s="53"/>
      <c r="AJ395" s="53"/>
    </row>
    <row r="396" spans="1:36" ht="14.25" customHeight="1" x14ac:dyDescent="0.25">
      <c r="A396" s="53"/>
      <c r="B396" s="53"/>
      <c r="C396" s="53"/>
      <c r="D396" s="53"/>
      <c r="E396" s="53"/>
      <c r="F396" s="53"/>
      <c r="G396" s="53"/>
      <c r="H396" s="53"/>
      <c r="I396" s="53"/>
      <c r="J396" s="53"/>
      <c r="K396" s="53"/>
      <c r="L396" s="53"/>
      <c r="M396" s="53"/>
      <c r="N396" s="53"/>
      <c r="O396" s="53"/>
      <c r="P396" s="53"/>
      <c r="Q396" s="53"/>
      <c r="R396" s="53"/>
      <c r="S396" s="53"/>
      <c r="T396" s="53"/>
      <c r="U396" s="53"/>
      <c r="V396" s="53"/>
      <c r="W396" s="53"/>
      <c r="X396" s="53"/>
      <c r="Y396" s="53"/>
      <c r="Z396" s="53"/>
      <c r="AA396" s="53"/>
      <c r="AB396" s="53"/>
      <c r="AC396" s="53"/>
      <c r="AD396" s="53"/>
      <c r="AE396" s="53"/>
      <c r="AF396" s="53"/>
      <c r="AG396" s="53"/>
      <c r="AH396" s="53"/>
      <c r="AI396" s="53"/>
      <c r="AJ396" s="53"/>
    </row>
    <row r="397" spans="1:36" ht="14.25" customHeight="1" x14ac:dyDescent="0.25">
      <c r="A397" s="53"/>
      <c r="B397" s="53"/>
      <c r="C397" s="53"/>
      <c r="D397" s="53"/>
      <c r="E397" s="53"/>
      <c r="F397" s="53"/>
      <c r="G397" s="53"/>
      <c r="H397" s="53"/>
      <c r="I397" s="53"/>
      <c r="J397" s="53"/>
      <c r="K397" s="53"/>
      <c r="L397" s="53"/>
      <c r="M397" s="53"/>
      <c r="N397" s="53"/>
      <c r="O397" s="53"/>
      <c r="P397" s="53"/>
      <c r="Q397" s="53"/>
      <c r="R397" s="53"/>
      <c r="S397" s="53"/>
      <c r="T397" s="53"/>
      <c r="U397" s="53"/>
      <c r="V397" s="53"/>
      <c r="W397" s="53"/>
      <c r="X397" s="53"/>
      <c r="Y397" s="53"/>
      <c r="Z397" s="53"/>
      <c r="AA397" s="53"/>
      <c r="AB397" s="53"/>
      <c r="AC397" s="53"/>
      <c r="AD397" s="53"/>
      <c r="AE397" s="53"/>
      <c r="AF397" s="53"/>
      <c r="AG397" s="53"/>
      <c r="AH397" s="53"/>
      <c r="AI397" s="53"/>
      <c r="AJ397" s="53"/>
    </row>
    <row r="398" spans="1:36" ht="14.25" customHeight="1" x14ac:dyDescent="0.25">
      <c r="A398" s="53"/>
      <c r="B398" s="53"/>
      <c r="C398" s="53"/>
      <c r="D398" s="53"/>
      <c r="E398" s="53"/>
      <c r="F398" s="53"/>
      <c r="G398" s="53"/>
      <c r="H398" s="53"/>
      <c r="I398" s="53"/>
      <c r="J398" s="53"/>
      <c r="K398" s="53"/>
      <c r="L398" s="53"/>
      <c r="M398" s="53"/>
      <c r="N398" s="53"/>
      <c r="O398" s="53"/>
      <c r="P398" s="53"/>
      <c r="Q398" s="53"/>
      <c r="R398" s="53"/>
      <c r="S398" s="53"/>
      <c r="T398" s="53"/>
      <c r="U398" s="53"/>
      <c r="V398" s="53"/>
      <c r="W398" s="53"/>
      <c r="X398" s="53"/>
      <c r="Y398" s="53"/>
      <c r="Z398" s="53"/>
      <c r="AA398" s="53"/>
      <c r="AB398" s="53"/>
      <c r="AC398" s="53"/>
      <c r="AD398" s="53"/>
      <c r="AE398" s="53"/>
      <c r="AF398" s="53"/>
      <c r="AG398" s="53"/>
      <c r="AH398" s="53"/>
      <c r="AI398" s="53"/>
      <c r="AJ398" s="53"/>
    </row>
    <row r="399" spans="1:36" ht="14.25" customHeight="1" x14ac:dyDescent="0.25">
      <c r="A399" s="53"/>
      <c r="B399" s="53"/>
      <c r="C399" s="53"/>
      <c r="D399" s="53"/>
      <c r="E399" s="53"/>
      <c r="F399" s="53"/>
      <c r="G399" s="53"/>
      <c r="H399" s="53"/>
      <c r="I399" s="53"/>
      <c r="J399" s="53"/>
      <c r="K399" s="53"/>
      <c r="L399" s="53"/>
      <c r="M399" s="53"/>
      <c r="N399" s="53"/>
      <c r="O399" s="53"/>
      <c r="P399" s="53"/>
      <c r="Q399" s="53"/>
      <c r="R399" s="53"/>
      <c r="S399" s="53"/>
      <c r="T399" s="53"/>
      <c r="U399" s="53"/>
      <c r="V399" s="53"/>
      <c r="W399" s="53"/>
      <c r="X399" s="53"/>
      <c r="Y399" s="53"/>
      <c r="Z399" s="53"/>
      <c r="AA399" s="53"/>
      <c r="AB399" s="53"/>
      <c r="AC399" s="53"/>
      <c r="AD399" s="53"/>
      <c r="AE399" s="53"/>
      <c r="AF399" s="53"/>
      <c r="AG399" s="53"/>
      <c r="AH399" s="53"/>
      <c r="AI399" s="53"/>
      <c r="AJ399" s="53"/>
    </row>
    <row r="400" spans="1:36" ht="14.25" customHeight="1" x14ac:dyDescent="0.25">
      <c r="A400" s="53"/>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row>
    <row r="401" spans="1:36" ht="14.25" customHeight="1" x14ac:dyDescent="0.25">
      <c r="A401" s="53"/>
      <c r="B401" s="53"/>
      <c r="C401" s="53"/>
      <c r="D401" s="53"/>
      <c r="E401" s="53"/>
      <c r="F401" s="53"/>
      <c r="G401" s="53"/>
      <c r="H401" s="53"/>
      <c r="I401" s="53"/>
      <c r="J401" s="53"/>
      <c r="K401" s="53"/>
      <c r="L401" s="53"/>
      <c r="M401" s="53"/>
      <c r="N401" s="53"/>
      <c r="O401" s="53"/>
      <c r="P401" s="53"/>
      <c r="Q401" s="53"/>
      <c r="R401" s="53"/>
      <c r="S401" s="53"/>
      <c r="T401" s="53"/>
      <c r="U401" s="53"/>
      <c r="V401" s="53"/>
      <c r="W401" s="53"/>
      <c r="X401" s="53"/>
      <c r="Y401" s="53"/>
      <c r="Z401" s="53"/>
      <c r="AA401" s="53"/>
      <c r="AB401" s="53"/>
      <c r="AC401" s="53"/>
      <c r="AD401" s="53"/>
      <c r="AE401" s="53"/>
      <c r="AF401" s="53"/>
      <c r="AG401" s="53"/>
      <c r="AH401" s="53"/>
      <c r="AI401" s="53"/>
      <c r="AJ401" s="53"/>
    </row>
    <row r="402" spans="1:36" ht="14.25" customHeight="1" x14ac:dyDescent="0.25">
      <c r="A402" s="53"/>
      <c r="B402" s="53"/>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c r="AA402" s="53"/>
      <c r="AB402" s="53"/>
      <c r="AC402" s="53"/>
      <c r="AD402" s="53"/>
      <c r="AE402" s="53"/>
      <c r="AF402" s="53"/>
      <c r="AG402" s="53"/>
      <c r="AH402" s="53"/>
      <c r="AI402" s="53"/>
      <c r="AJ402" s="53"/>
    </row>
    <row r="403" spans="1:36" ht="14.25" customHeight="1" x14ac:dyDescent="0.25">
      <c r="A403" s="53"/>
      <c r="B403" s="53"/>
      <c r="C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c r="AA403" s="53"/>
      <c r="AB403" s="53"/>
      <c r="AC403" s="53"/>
      <c r="AD403" s="53"/>
      <c r="AE403" s="53"/>
      <c r="AF403" s="53"/>
      <c r="AG403" s="53"/>
      <c r="AH403" s="53"/>
      <c r="AI403" s="53"/>
      <c r="AJ403" s="53"/>
    </row>
    <row r="404" spans="1:36" ht="14.25" customHeight="1" x14ac:dyDescent="0.25">
      <c r="A404" s="53"/>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row>
    <row r="405" spans="1:36" ht="14.25" customHeight="1" x14ac:dyDescent="0.25">
      <c r="A405" s="53"/>
      <c r="B405" s="53"/>
      <c r="C405" s="53"/>
      <c r="D405" s="53"/>
      <c r="E405" s="53"/>
      <c r="F405" s="53"/>
      <c r="G405" s="53"/>
      <c r="H405" s="53"/>
      <c r="I405" s="53"/>
      <c r="J405" s="53"/>
      <c r="K405" s="53"/>
      <c r="L405" s="53"/>
      <c r="M405" s="53"/>
      <c r="N405" s="53"/>
      <c r="O405" s="53"/>
      <c r="P405" s="53"/>
      <c r="Q405" s="53"/>
      <c r="R405" s="53"/>
      <c r="S405" s="53"/>
      <c r="T405" s="53"/>
      <c r="U405" s="53"/>
      <c r="V405" s="53"/>
      <c r="W405" s="53"/>
      <c r="X405" s="53"/>
      <c r="Y405" s="53"/>
      <c r="Z405" s="53"/>
      <c r="AA405" s="53"/>
      <c r="AB405" s="53"/>
      <c r="AC405" s="53"/>
      <c r="AD405" s="53"/>
      <c r="AE405" s="53"/>
      <c r="AF405" s="53"/>
      <c r="AG405" s="53"/>
      <c r="AH405" s="53"/>
      <c r="AI405" s="53"/>
      <c r="AJ405" s="53"/>
    </row>
    <row r="406" spans="1:36" ht="14.25" customHeight="1" x14ac:dyDescent="0.25">
      <c r="A406" s="53"/>
      <c r="B406" s="53"/>
      <c r="C406" s="53"/>
      <c r="D406" s="53"/>
      <c r="E406" s="53"/>
      <c r="F406" s="53"/>
      <c r="G406" s="53"/>
      <c r="H406" s="53"/>
      <c r="I406" s="53"/>
      <c r="J406" s="53"/>
      <c r="K406" s="53"/>
      <c r="L406" s="53"/>
      <c r="M406" s="53"/>
      <c r="N406" s="53"/>
      <c r="O406" s="53"/>
      <c r="P406" s="53"/>
      <c r="Q406" s="53"/>
      <c r="R406" s="53"/>
      <c r="S406" s="53"/>
      <c r="T406" s="53"/>
      <c r="U406" s="53"/>
      <c r="V406" s="53"/>
      <c r="W406" s="53"/>
      <c r="X406" s="53"/>
      <c r="Y406" s="53"/>
      <c r="Z406" s="53"/>
      <c r="AA406" s="53"/>
      <c r="AB406" s="53"/>
      <c r="AC406" s="53"/>
      <c r="AD406" s="53"/>
      <c r="AE406" s="53"/>
      <c r="AF406" s="53"/>
      <c r="AG406" s="53"/>
      <c r="AH406" s="53"/>
      <c r="AI406" s="53"/>
      <c r="AJ406" s="53"/>
    </row>
    <row r="407" spans="1:36" ht="14.25" customHeight="1" x14ac:dyDescent="0.25">
      <c r="A407" s="53"/>
      <c r="B407" s="53"/>
      <c r="C407" s="53"/>
      <c r="D407" s="53"/>
      <c r="E407" s="53"/>
      <c r="F407" s="53"/>
      <c r="G407" s="53"/>
      <c r="H407" s="53"/>
      <c r="I407" s="53"/>
      <c r="J407" s="53"/>
      <c r="K407" s="53"/>
      <c r="L407" s="53"/>
      <c r="M407" s="53"/>
      <c r="N407" s="53"/>
      <c r="O407" s="53"/>
      <c r="P407" s="53"/>
      <c r="Q407" s="53"/>
      <c r="R407" s="53"/>
      <c r="S407" s="53"/>
      <c r="T407" s="53"/>
      <c r="U407" s="53"/>
      <c r="V407" s="53"/>
      <c r="W407" s="53"/>
      <c r="X407" s="53"/>
      <c r="Y407" s="53"/>
      <c r="Z407" s="53"/>
      <c r="AA407" s="53"/>
      <c r="AB407" s="53"/>
      <c r="AC407" s="53"/>
      <c r="AD407" s="53"/>
      <c r="AE407" s="53"/>
      <c r="AF407" s="53"/>
      <c r="AG407" s="53"/>
      <c r="AH407" s="53"/>
      <c r="AI407" s="53"/>
      <c r="AJ407" s="53"/>
    </row>
    <row r="408" spans="1:36" ht="14.25" customHeight="1" x14ac:dyDescent="0.25">
      <c r="A408" s="53"/>
      <c r="B408" s="53"/>
      <c r="C408" s="53"/>
      <c r="D408" s="53"/>
      <c r="E408" s="53"/>
      <c r="F408" s="53"/>
      <c r="G408" s="53"/>
      <c r="H408" s="53"/>
      <c r="I408" s="53"/>
      <c r="J408" s="53"/>
      <c r="K408" s="53"/>
      <c r="L408" s="53"/>
      <c r="M408" s="53"/>
      <c r="N408" s="53"/>
      <c r="O408" s="53"/>
      <c r="P408" s="53"/>
      <c r="Q408" s="53"/>
      <c r="R408" s="53"/>
      <c r="S408" s="53"/>
      <c r="T408" s="53"/>
      <c r="U408" s="53"/>
      <c r="V408" s="53"/>
      <c r="W408" s="53"/>
      <c r="X408" s="53"/>
      <c r="Y408" s="53"/>
      <c r="Z408" s="53"/>
      <c r="AA408" s="53"/>
      <c r="AB408" s="53"/>
      <c r="AC408" s="53"/>
      <c r="AD408" s="53"/>
      <c r="AE408" s="53"/>
      <c r="AF408" s="53"/>
      <c r="AG408" s="53"/>
      <c r="AH408" s="53"/>
      <c r="AI408" s="53"/>
      <c r="AJ408" s="53"/>
    </row>
    <row r="409" spans="1:36" ht="14.25" customHeight="1" x14ac:dyDescent="0.25">
      <c r="A409" s="53"/>
      <c r="B409" s="53"/>
      <c r="C409" s="53"/>
      <c r="D409" s="53"/>
      <c r="E409" s="53"/>
      <c r="F409" s="53"/>
      <c r="G409" s="53"/>
      <c r="H409" s="53"/>
      <c r="I409" s="53"/>
      <c r="J409" s="53"/>
      <c r="K409" s="53"/>
      <c r="L409" s="53"/>
      <c r="M409" s="53"/>
      <c r="N409" s="53"/>
      <c r="O409" s="53"/>
      <c r="P409" s="53"/>
      <c r="Q409" s="53"/>
      <c r="R409" s="53"/>
      <c r="S409" s="53"/>
      <c r="T409" s="53"/>
      <c r="U409" s="53"/>
      <c r="V409" s="53"/>
      <c r="W409" s="53"/>
      <c r="X409" s="53"/>
      <c r="Y409" s="53"/>
      <c r="Z409" s="53"/>
      <c r="AA409" s="53"/>
      <c r="AB409" s="53"/>
      <c r="AC409" s="53"/>
      <c r="AD409" s="53"/>
      <c r="AE409" s="53"/>
      <c r="AF409" s="53"/>
      <c r="AG409" s="53"/>
      <c r="AH409" s="53"/>
      <c r="AI409" s="53"/>
      <c r="AJ409" s="53"/>
    </row>
    <row r="410" spans="1:36" ht="14.25" customHeight="1" x14ac:dyDescent="0.25">
      <c r="A410" s="53"/>
      <c r="B410" s="53"/>
      <c r="C410" s="53"/>
      <c r="D410" s="53"/>
      <c r="E410" s="53"/>
      <c r="F410" s="53"/>
      <c r="G410" s="53"/>
      <c r="H410" s="53"/>
      <c r="I410" s="53"/>
      <c r="J410" s="53"/>
      <c r="K410" s="53"/>
      <c r="L410" s="53"/>
      <c r="M410" s="53"/>
      <c r="N410" s="53"/>
      <c r="O410" s="53"/>
      <c r="P410" s="53"/>
      <c r="Q410" s="53"/>
      <c r="R410" s="53"/>
      <c r="S410" s="53"/>
      <c r="T410" s="53"/>
      <c r="U410" s="53"/>
      <c r="V410" s="53"/>
      <c r="W410" s="53"/>
      <c r="X410" s="53"/>
      <c r="Y410" s="53"/>
      <c r="Z410" s="53"/>
      <c r="AA410" s="53"/>
      <c r="AB410" s="53"/>
      <c r="AC410" s="53"/>
      <c r="AD410" s="53"/>
      <c r="AE410" s="53"/>
      <c r="AF410" s="53"/>
      <c r="AG410" s="53"/>
      <c r="AH410" s="53"/>
      <c r="AI410" s="53"/>
      <c r="AJ410" s="53"/>
    </row>
    <row r="411" spans="1:36" ht="14.25" customHeight="1" x14ac:dyDescent="0.25">
      <c r="A411" s="53"/>
      <c r="B411" s="53"/>
      <c r="C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c r="AA411" s="53"/>
      <c r="AB411" s="53"/>
      <c r="AC411" s="53"/>
      <c r="AD411" s="53"/>
      <c r="AE411" s="53"/>
      <c r="AF411" s="53"/>
      <c r="AG411" s="53"/>
      <c r="AH411" s="53"/>
      <c r="AI411" s="53"/>
      <c r="AJ411" s="53"/>
    </row>
    <row r="412" spans="1:36" ht="14.25" customHeight="1" x14ac:dyDescent="0.25">
      <c r="A412" s="53"/>
      <c r="B412" s="53"/>
      <c r="C412" s="53"/>
      <c r="D412" s="53"/>
      <c r="E412" s="53"/>
      <c r="F412" s="53"/>
      <c r="G412" s="53"/>
      <c r="H412" s="53"/>
      <c r="I412" s="53"/>
      <c r="J412" s="53"/>
      <c r="K412" s="53"/>
      <c r="L412" s="53"/>
      <c r="M412" s="53"/>
      <c r="N412" s="53"/>
      <c r="O412" s="53"/>
      <c r="P412" s="53"/>
      <c r="Q412" s="53"/>
      <c r="R412" s="53"/>
      <c r="S412" s="53"/>
      <c r="T412" s="53"/>
      <c r="U412" s="53"/>
      <c r="V412" s="53"/>
      <c r="W412" s="53"/>
      <c r="X412" s="53"/>
      <c r="Y412" s="53"/>
      <c r="Z412" s="53"/>
      <c r="AA412" s="53"/>
      <c r="AB412" s="53"/>
      <c r="AC412" s="53"/>
      <c r="AD412" s="53"/>
      <c r="AE412" s="53"/>
      <c r="AF412" s="53"/>
      <c r="AG412" s="53"/>
      <c r="AH412" s="53"/>
      <c r="AI412" s="53"/>
      <c r="AJ412" s="53"/>
    </row>
    <row r="413" spans="1:36" ht="14.25" customHeight="1" x14ac:dyDescent="0.25">
      <c r="A413" s="53"/>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row>
    <row r="414" spans="1:36" ht="14.25" customHeight="1" x14ac:dyDescent="0.25">
      <c r="A414" s="53"/>
      <c r="B414" s="53"/>
      <c r="C414" s="53"/>
      <c r="D414" s="53"/>
      <c r="E414" s="53"/>
      <c r="F414" s="53"/>
      <c r="G414" s="53"/>
      <c r="H414" s="53"/>
      <c r="I414" s="53"/>
      <c r="J414" s="53"/>
      <c r="K414" s="53"/>
      <c r="L414" s="53"/>
      <c r="M414" s="53"/>
      <c r="N414" s="53"/>
      <c r="O414" s="53"/>
      <c r="P414" s="53"/>
      <c r="Q414" s="53"/>
      <c r="R414" s="53"/>
      <c r="S414" s="53"/>
      <c r="T414" s="53"/>
      <c r="U414" s="53"/>
      <c r="V414" s="53"/>
      <c r="W414" s="53"/>
      <c r="X414" s="53"/>
      <c r="Y414" s="53"/>
      <c r="Z414" s="53"/>
      <c r="AA414" s="53"/>
      <c r="AB414" s="53"/>
      <c r="AC414" s="53"/>
      <c r="AD414" s="53"/>
      <c r="AE414" s="53"/>
      <c r="AF414" s="53"/>
      <c r="AG414" s="53"/>
      <c r="AH414" s="53"/>
      <c r="AI414" s="53"/>
      <c r="AJ414" s="53"/>
    </row>
    <row r="415" spans="1:36" ht="14.25" customHeight="1" x14ac:dyDescent="0.25">
      <c r="A415" s="53"/>
      <c r="B415" s="53"/>
      <c r="C415" s="53"/>
      <c r="D415" s="53"/>
      <c r="E415" s="53"/>
      <c r="F415" s="53"/>
      <c r="G415" s="53"/>
      <c r="H415" s="53"/>
      <c r="I415" s="53"/>
      <c r="J415" s="53"/>
      <c r="K415" s="53"/>
      <c r="L415" s="53"/>
      <c r="M415" s="53"/>
      <c r="N415" s="53"/>
      <c r="O415" s="53"/>
      <c r="P415" s="53"/>
      <c r="Q415" s="53"/>
      <c r="R415" s="53"/>
      <c r="S415" s="53"/>
      <c r="T415" s="53"/>
      <c r="U415" s="53"/>
      <c r="V415" s="53"/>
      <c r="W415" s="53"/>
      <c r="X415" s="53"/>
      <c r="Y415" s="53"/>
      <c r="Z415" s="53"/>
      <c r="AA415" s="53"/>
      <c r="AB415" s="53"/>
      <c r="AC415" s="53"/>
      <c r="AD415" s="53"/>
      <c r="AE415" s="53"/>
      <c r="AF415" s="53"/>
      <c r="AG415" s="53"/>
      <c r="AH415" s="53"/>
      <c r="AI415" s="53"/>
      <c r="AJ415" s="53"/>
    </row>
    <row r="416" spans="1:36" ht="14.25" customHeight="1" x14ac:dyDescent="0.25">
      <c r="A416" s="53"/>
      <c r="B416" s="53"/>
      <c r="C416" s="53"/>
      <c r="D416" s="53"/>
      <c r="E416" s="53"/>
      <c r="F416" s="53"/>
      <c r="G416" s="53"/>
      <c r="H416" s="53"/>
      <c r="I416" s="53"/>
      <c r="J416" s="53"/>
      <c r="K416" s="53"/>
      <c r="L416" s="53"/>
      <c r="M416" s="53"/>
      <c r="N416" s="53"/>
      <c r="O416" s="53"/>
      <c r="P416" s="53"/>
      <c r="Q416" s="53"/>
      <c r="R416" s="53"/>
      <c r="S416" s="53"/>
      <c r="T416" s="53"/>
      <c r="U416" s="53"/>
      <c r="V416" s="53"/>
      <c r="W416" s="53"/>
      <c r="X416" s="53"/>
      <c r="Y416" s="53"/>
      <c r="Z416" s="53"/>
      <c r="AA416" s="53"/>
      <c r="AB416" s="53"/>
      <c r="AC416" s="53"/>
      <c r="AD416" s="53"/>
      <c r="AE416" s="53"/>
      <c r="AF416" s="53"/>
      <c r="AG416" s="53"/>
      <c r="AH416" s="53"/>
      <c r="AI416" s="53"/>
      <c r="AJ416" s="53"/>
    </row>
    <row r="417" spans="1:36" ht="14.25" customHeight="1" x14ac:dyDescent="0.25">
      <c r="A417" s="53"/>
      <c r="B417" s="53"/>
      <c r="C417" s="53"/>
      <c r="D417" s="53"/>
      <c r="E417" s="53"/>
      <c r="F417" s="53"/>
      <c r="G417" s="53"/>
      <c r="H417" s="53"/>
      <c r="I417" s="53"/>
      <c r="J417" s="53"/>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row>
    <row r="418" spans="1:36" ht="14.25" customHeight="1" x14ac:dyDescent="0.25">
      <c r="A418" s="53"/>
      <c r="B418" s="53"/>
      <c r="C418" s="53"/>
      <c r="D418" s="53"/>
      <c r="E418" s="53"/>
      <c r="F418" s="53"/>
      <c r="G418" s="53"/>
      <c r="H418" s="53"/>
      <c r="I418" s="53"/>
      <c r="J418" s="53"/>
      <c r="K418" s="53"/>
      <c r="L418" s="53"/>
      <c r="M418" s="53"/>
      <c r="N418" s="53"/>
      <c r="O418" s="53"/>
      <c r="P418" s="53"/>
      <c r="Q418" s="53"/>
      <c r="R418" s="53"/>
      <c r="S418" s="53"/>
      <c r="T418" s="53"/>
      <c r="U418" s="53"/>
      <c r="V418" s="53"/>
      <c r="W418" s="53"/>
      <c r="X418" s="53"/>
      <c r="Y418" s="53"/>
      <c r="Z418" s="53"/>
      <c r="AA418" s="53"/>
      <c r="AB418" s="53"/>
      <c r="AC418" s="53"/>
      <c r="AD418" s="53"/>
      <c r="AE418" s="53"/>
      <c r="AF418" s="53"/>
      <c r="AG418" s="53"/>
      <c r="AH418" s="53"/>
      <c r="AI418" s="53"/>
      <c r="AJ418" s="53"/>
    </row>
    <row r="419" spans="1:36" ht="14.25" customHeight="1" x14ac:dyDescent="0.25">
      <c r="A419" s="53"/>
      <c r="B419" s="53"/>
      <c r="C419" s="53"/>
      <c r="D419" s="53"/>
      <c r="E419" s="53"/>
      <c r="F419" s="53"/>
      <c r="G419" s="53"/>
      <c r="H419" s="53"/>
      <c r="I419" s="53"/>
      <c r="J419" s="53"/>
      <c r="K419" s="53"/>
      <c r="L419" s="53"/>
      <c r="M419" s="53"/>
      <c r="N419" s="53"/>
      <c r="O419" s="53"/>
      <c r="P419" s="53"/>
      <c r="Q419" s="53"/>
      <c r="R419" s="53"/>
      <c r="S419" s="53"/>
      <c r="T419" s="53"/>
      <c r="U419" s="53"/>
      <c r="V419" s="53"/>
      <c r="W419" s="53"/>
      <c r="X419" s="53"/>
      <c r="Y419" s="53"/>
      <c r="Z419" s="53"/>
      <c r="AA419" s="53"/>
      <c r="AB419" s="53"/>
      <c r="AC419" s="53"/>
      <c r="AD419" s="53"/>
      <c r="AE419" s="53"/>
      <c r="AF419" s="53"/>
      <c r="AG419" s="53"/>
      <c r="AH419" s="53"/>
      <c r="AI419" s="53"/>
      <c r="AJ419" s="53"/>
    </row>
    <row r="420" spans="1:36" ht="14.25" customHeight="1" x14ac:dyDescent="0.25">
      <c r="A420" s="53"/>
      <c r="B420" s="53"/>
      <c r="C420" s="53"/>
      <c r="D420" s="53"/>
      <c r="E420" s="53"/>
      <c r="F420" s="53"/>
      <c r="G420" s="53"/>
      <c r="H420" s="53"/>
      <c r="I420" s="53"/>
      <c r="J420" s="53"/>
      <c r="K420" s="53"/>
      <c r="L420" s="53"/>
      <c r="M420" s="53"/>
      <c r="N420" s="53"/>
      <c r="O420" s="53"/>
      <c r="P420" s="53"/>
      <c r="Q420" s="53"/>
      <c r="R420" s="53"/>
      <c r="S420" s="53"/>
      <c r="T420" s="53"/>
      <c r="U420" s="53"/>
      <c r="V420" s="53"/>
      <c r="W420" s="53"/>
      <c r="X420" s="53"/>
      <c r="Y420" s="53"/>
      <c r="Z420" s="53"/>
      <c r="AA420" s="53"/>
      <c r="AB420" s="53"/>
      <c r="AC420" s="53"/>
      <c r="AD420" s="53"/>
      <c r="AE420" s="53"/>
      <c r="AF420" s="53"/>
      <c r="AG420" s="53"/>
      <c r="AH420" s="53"/>
      <c r="AI420" s="53"/>
      <c r="AJ420" s="53"/>
    </row>
    <row r="421" spans="1:36" ht="14.25" customHeight="1" x14ac:dyDescent="0.25">
      <c r="A421" s="53"/>
      <c r="B421" s="53"/>
      <c r="C421" s="53"/>
      <c r="D421" s="53"/>
      <c r="E421" s="53"/>
      <c r="F421" s="53"/>
      <c r="G421" s="53"/>
      <c r="H421" s="53"/>
      <c r="I421" s="53"/>
      <c r="J421" s="53"/>
      <c r="K421" s="53"/>
      <c r="L421" s="53"/>
      <c r="M421" s="53"/>
      <c r="N421" s="53"/>
      <c r="O421" s="53"/>
      <c r="P421" s="53"/>
      <c r="Q421" s="53"/>
      <c r="R421" s="53"/>
      <c r="S421" s="53"/>
      <c r="T421" s="53"/>
      <c r="U421" s="53"/>
      <c r="V421" s="53"/>
      <c r="W421" s="53"/>
      <c r="X421" s="53"/>
      <c r="Y421" s="53"/>
      <c r="Z421" s="53"/>
      <c r="AA421" s="53"/>
      <c r="AB421" s="53"/>
      <c r="AC421" s="53"/>
      <c r="AD421" s="53"/>
      <c r="AE421" s="53"/>
      <c r="AF421" s="53"/>
      <c r="AG421" s="53"/>
      <c r="AH421" s="53"/>
      <c r="AI421" s="53"/>
      <c r="AJ421" s="53"/>
    </row>
    <row r="422" spans="1:36" ht="14.25" customHeight="1" x14ac:dyDescent="0.25">
      <c r="A422" s="53"/>
      <c r="B422" s="53"/>
      <c r="C422" s="53"/>
      <c r="D422" s="53"/>
      <c r="E422" s="53"/>
      <c r="F422" s="53"/>
      <c r="G422" s="53"/>
      <c r="H422" s="53"/>
      <c r="I422" s="53"/>
      <c r="J422" s="53"/>
      <c r="K422" s="53"/>
      <c r="L422" s="53"/>
      <c r="M422" s="53"/>
      <c r="N422" s="53"/>
      <c r="O422" s="53"/>
      <c r="P422" s="53"/>
      <c r="Q422" s="53"/>
      <c r="R422" s="53"/>
      <c r="S422" s="53"/>
      <c r="T422" s="53"/>
      <c r="U422" s="53"/>
      <c r="V422" s="53"/>
      <c r="W422" s="53"/>
      <c r="X422" s="53"/>
      <c r="Y422" s="53"/>
      <c r="Z422" s="53"/>
      <c r="AA422" s="53"/>
      <c r="AB422" s="53"/>
      <c r="AC422" s="53"/>
      <c r="AD422" s="53"/>
      <c r="AE422" s="53"/>
      <c r="AF422" s="53"/>
      <c r="AG422" s="53"/>
      <c r="AH422" s="53"/>
      <c r="AI422" s="53"/>
      <c r="AJ422" s="53"/>
    </row>
    <row r="423" spans="1:36" ht="14.25" customHeight="1" x14ac:dyDescent="0.25">
      <c r="A423" s="53"/>
      <c r="B423" s="53"/>
      <c r="C423" s="53"/>
      <c r="D423" s="53"/>
      <c r="E423" s="53"/>
      <c r="F423" s="53"/>
      <c r="G423" s="53"/>
      <c r="H423" s="53"/>
      <c r="I423" s="53"/>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row>
    <row r="424" spans="1:36" ht="14.25" customHeight="1" x14ac:dyDescent="0.25">
      <c r="A424" s="53"/>
      <c r="B424" s="53"/>
      <c r="C424" s="53"/>
      <c r="D424" s="53"/>
      <c r="E424" s="53"/>
      <c r="F424" s="53"/>
      <c r="G424" s="53"/>
      <c r="H424" s="53"/>
      <c r="I424" s="53"/>
      <c r="J424" s="53"/>
      <c r="K424" s="53"/>
      <c r="L424" s="53"/>
      <c r="M424" s="53"/>
      <c r="N424" s="53"/>
      <c r="O424" s="53"/>
      <c r="P424" s="53"/>
      <c r="Q424" s="53"/>
      <c r="R424" s="53"/>
      <c r="S424" s="53"/>
      <c r="T424" s="53"/>
      <c r="U424" s="53"/>
      <c r="V424" s="53"/>
      <c r="W424" s="53"/>
      <c r="X424" s="53"/>
      <c r="Y424" s="53"/>
      <c r="Z424" s="53"/>
      <c r="AA424" s="53"/>
      <c r="AB424" s="53"/>
      <c r="AC424" s="53"/>
      <c r="AD424" s="53"/>
      <c r="AE424" s="53"/>
      <c r="AF424" s="53"/>
      <c r="AG424" s="53"/>
      <c r="AH424" s="53"/>
      <c r="AI424" s="53"/>
      <c r="AJ424" s="53"/>
    </row>
    <row r="425" spans="1:36" ht="14.25" customHeight="1" x14ac:dyDescent="0.25">
      <c r="A425" s="53"/>
      <c r="B425" s="53"/>
      <c r="C425" s="53"/>
      <c r="D425" s="53"/>
      <c r="E425" s="53"/>
      <c r="F425" s="53"/>
      <c r="G425" s="53"/>
      <c r="H425" s="53"/>
      <c r="I425" s="53"/>
      <c r="J425" s="53"/>
      <c r="K425" s="53"/>
      <c r="L425" s="53"/>
      <c r="M425" s="53"/>
      <c r="N425" s="53"/>
      <c r="O425" s="53"/>
      <c r="P425" s="53"/>
      <c r="Q425" s="53"/>
      <c r="R425" s="53"/>
      <c r="S425" s="53"/>
      <c r="T425" s="53"/>
      <c r="U425" s="53"/>
      <c r="V425" s="53"/>
      <c r="W425" s="53"/>
      <c r="X425" s="53"/>
      <c r="Y425" s="53"/>
      <c r="Z425" s="53"/>
      <c r="AA425" s="53"/>
      <c r="AB425" s="53"/>
      <c r="AC425" s="53"/>
      <c r="AD425" s="53"/>
      <c r="AE425" s="53"/>
      <c r="AF425" s="53"/>
      <c r="AG425" s="53"/>
      <c r="AH425" s="53"/>
      <c r="AI425" s="53"/>
      <c r="AJ425" s="53"/>
    </row>
    <row r="426" spans="1:36" ht="14.25" customHeight="1" x14ac:dyDescent="0.25">
      <c r="A426" s="53"/>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row>
    <row r="427" spans="1:36" ht="14.25" customHeight="1" x14ac:dyDescent="0.25">
      <c r="A427" s="53"/>
      <c r="B427" s="53"/>
      <c r="C427" s="53"/>
      <c r="D427" s="53"/>
      <c r="E427" s="53"/>
      <c r="F427" s="53"/>
      <c r="G427" s="53"/>
      <c r="H427" s="53"/>
      <c r="I427" s="53"/>
      <c r="J427" s="53"/>
      <c r="K427" s="53"/>
      <c r="L427" s="53"/>
      <c r="M427" s="53"/>
      <c r="N427" s="53"/>
      <c r="O427" s="53"/>
      <c r="P427" s="53"/>
      <c r="Q427" s="53"/>
      <c r="R427" s="53"/>
      <c r="S427" s="53"/>
      <c r="T427" s="53"/>
      <c r="U427" s="53"/>
      <c r="V427" s="53"/>
      <c r="W427" s="53"/>
      <c r="X427" s="53"/>
      <c r="Y427" s="53"/>
      <c r="Z427" s="53"/>
      <c r="AA427" s="53"/>
      <c r="AB427" s="53"/>
      <c r="AC427" s="53"/>
      <c r="AD427" s="53"/>
      <c r="AE427" s="53"/>
      <c r="AF427" s="53"/>
      <c r="AG427" s="53"/>
      <c r="AH427" s="53"/>
      <c r="AI427" s="53"/>
      <c r="AJ427" s="53"/>
    </row>
    <row r="428" spans="1:36" ht="14.25" customHeight="1" x14ac:dyDescent="0.25">
      <c r="A428" s="53"/>
      <c r="B428" s="53"/>
      <c r="C428" s="53"/>
      <c r="D428" s="53"/>
      <c r="E428" s="53"/>
      <c r="F428" s="53"/>
      <c r="G428" s="53"/>
      <c r="H428" s="53"/>
      <c r="I428" s="53"/>
      <c r="J428" s="53"/>
      <c r="K428" s="53"/>
      <c r="L428" s="53"/>
      <c r="M428" s="53"/>
      <c r="N428" s="53"/>
      <c r="O428" s="53"/>
      <c r="P428" s="53"/>
      <c r="Q428" s="53"/>
      <c r="R428" s="53"/>
      <c r="S428" s="53"/>
      <c r="T428" s="53"/>
      <c r="U428" s="53"/>
      <c r="V428" s="53"/>
      <c r="W428" s="53"/>
      <c r="X428" s="53"/>
      <c r="Y428" s="53"/>
      <c r="Z428" s="53"/>
      <c r="AA428" s="53"/>
      <c r="AB428" s="53"/>
      <c r="AC428" s="53"/>
      <c r="AD428" s="53"/>
      <c r="AE428" s="53"/>
      <c r="AF428" s="53"/>
      <c r="AG428" s="53"/>
      <c r="AH428" s="53"/>
      <c r="AI428" s="53"/>
      <c r="AJ428" s="53"/>
    </row>
    <row r="429" spans="1:36" ht="14.25" customHeight="1" x14ac:dyDescent="0.25">
      <c r="A429" s="53"/>
      <c r="B429" s="53"/>
      <c r="C429" s="53"/>
      <c r="D429" s="53"/>
      <c r="E429" s="53"/>
      <c r="F429" s="53"/>
      <c r="G429" s="53"/>
      <c r="H429" s="53"/>
      <c r="I429" s="53"/>
      <c r="J429" s="53"/>
      <c r="K429" s="53"/>
      <c r="L429" s="53"/>
      <c r="M429" s="53"/>
      <c r="N429" s="53"/>
      <c r="O429" s="53"/>
      <c r="P429" s="53"/>
      <c r="Q429" s="53"/>
      <c r="R429" s="53"/>
      <c r="S429" s="53"/>
      <c r="T429" s="53"/>
      <c r="U429" s="53"/>
      <c r="V429" s="53"/>
      <c r="W429" s="53"/>
      <c r="X429" s="53"/>
      <c r="Y429" s="53"/>
      <c r="Z429" s="53"/>
      <c r="AA429" s="53"/>
      <c r="AB429" s="53"/>
      <c r="AC429" s="53"/>
      <c r="AD429" s="53"/>
      <c r="AE429" s="53"/>
      <c r="AF429" s="53"/>
      <c r="AG429" s="53"/>
      <c r="AH429" s="53"/>
      <c r="AI429" s="53"/>
      <c r="AJ429" s="53"/>
    </row>
    <row r="430" spans="1:36" ht="14.25" customHeight="1" x14ac:dyDescent="0.25">
      <c r="A430" s="53"/>
      <c r="B430" s="53"/>
      <c r="C430" s="53"/>
      <c r="D430" s="53"/>
      <c r="E430" s="53"/>
      <c r="F430" s="53"/>
      <c r="G430" s="53"/>
      <c r="H430" s="53"/>
      <c r="I430" s="53"/>
      <c r="J430" s="53"/>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row>
    <row r="431" spans="1:36" ht="14.25" customHeight="1" x14ac:dyDescent="0.25">
      <c r="A431" s="53"/>
      <c r="B431" s="53"/>
      <c r="C431" s="53"/>
      <c r="D431" s="53"/>
      <c r="E431" s="53"/>
      <c r="F431" s="53"/>
      <c r="G431" s="53"/>
      <c r="H431" s="53"/>
      <c r="I431" s="53"/>
      <c r="J431" s="53"/>
      <c r="K431" s="53"/>
      <c r="L431" s="53"/>
      <c r="M431" s="53"/>
      <c r="N431" s="53"/>
      <c r="O431" s="53"/>
      <c r="P431" s="53"/>
      <c r="Q431" s="53"/>
      <c r="R431" s="53"/>
      <c r="S431" s="53"/>
      <c r="T431" s="53"/>
      <c r="U431" s="53"/>
      <c r="V431" s="53"/>
      <c r="W431" s="53"/>
      <c r="X431" s="53"/>
      <c r="Y431" s="53"/>
      <c r="Z431" s="53"/>
      <c r="AA431" s="53"/>
      <c r="AB431" s="53"/>
      <c r="AC431" s="53"/>
      <c r="AD431" s="53"/>
      <c r="AE431" s="53"/>
      <c r="AF431" s="53"/>
      <c r="AG431" s="53"/>
      <c r="AH431" s="53"/>
      <c r="AI431" s="53"/>
      <c r="AJ431" s="53"/>
    </row>
    <row r="432" spans="1:36" ht="14.25" customHeight="1" x14ac:dyDescent="0.25">
      <c r="A432" s="53"/>
      <c r="B432" s="53"/>
      <c r="C432" s="53"/>
      <c r="D432" s="53"/>
      <c r="E432" s="53"/>
      <c r="F432" s="53"/>
      <c r="G432" s="53"/>
      <c r="H432" s="53"/>
      <c r="I432" s="53"/>
      <c r="J432" s="53"/>
      <c r="K432" s="53"/>
      <c r="L432" s="53"/>
      <c r="M432" s="53"/>
      <c r="N432" s="53"/>
      <c r="O432" s="53"/>
      <c r="P432" s="53"/>
      <c r="Q432" s="53"/>
      <c r="R432" s="53"/>
      <c r="S432" s="53"/>
      <c r="T432" s="53"/>
      <c r="U432" s="53"/>
      <c r="V432" s="53"/>
      <c r="W432" s="53"/>
      <c r="X432" s="53"/>
      <c r="Y432" s="53"/>
      <c r="Z432" s="53"/>
      <c r="AA432" s="53"/>
      <c r="AB432" s="53"/>
      <c r="AC432" s="53"/>
      <c r="AD432" s="53"/>
      <c r="AE432" s="53"/>
      <c r="AF432" s="53"/>
      <c r="AG432" s="53"/>
      <c r="AH432" s="53"/>
      <c r="AI432" s="53"/>
      <c r="AJ432" s="53"/>
    </row>
    <row r="433" spans="1:36" ht="14.25" customHeight="1" x14ac:dyDescent="0.25">
      <c r="A433" s="53"/>
      <c r="B433" s="53"/>
      <c r="C433" s="53"/>
      <c r="D433" s="53"/>
      <c r="E433" s="53"/>
      <c r="F433" s="53"/>
      <c r="G433" s="53"/>
      <c r="H433" s="53"/>
      <c r="I433" s="53"/>
      <c r="J433" s="53"/>
      <c r="K433" s="53"/>
      <c r="L433" s="53"/>
      <c r="M433" s="53"/>
      <c r="N433" s="53"/>
      <c r="O433" s="53"/>
      <c r="P433" s="53"/>
      <c r="Q433" s="53"/>
      <c r="R433" s="53"/>
      <c r="S433" s="53"/>
      <c r="T433" s="53"/>
      <c r="U433" s="53"/>
      <c r="V433" s="53"/>
      <c r="W433" s="53"/>
      <c r="X433" s="53"/>
      <c r="Y433" s="53"/>
      <c r="Z433" s="53"/>
      <c r="AA433" s="53"/>
      <c r="AB433" s="53"/>
      <c r="AC433" s="53"/>
      <c r="AD433" s="53"/>
      <c r="AE433" s="53"/>
      <c r="AF433" s="53"/>
      <c r="AG433" s="53"/>
      <c r="AH433" s="53"/>
      <c r="AI433" s="53"/>
      <c r="AJ433" s="53"/>
    </row>
    <row r="434" spans="1:36" ht="14.25" customHeight="1" x14ac:dyDescent="0.25">
      <c r="A434" s="53"/>
      <c r="B434" s="53"/>
      <c r="C434" s="53"/>
      <c r="D434" s="53"/>
      <c r="E434" s="53"/>
      <c r="F434" s="53"/>
      <c r="G434" s="53"/>
      <c r="H434" s="53"/>
      <c r="I434" s="53"/>
      <c r="J434" s="53"/>
      <c r="K434" s="53"/>
      <c r="L434" s="53"/>
      <c r="M434" s="53"/>
      <c r="N434" s="53"/>
      <c r="O434" s="53"/>
      <c r="P434" s="53"/>
      <c r="Q434" s="53"/>
      <c r="R434" s="53"/>
      <c r="S434" s="53"/>
      <c r="T434" s="53"/>
      <c r="U434" s="53"/>
      <c r="V434" s="53"/>
      <c r="W434" s="53"/>
      <c r="X434" s="53"/>
      <c r="Y434" s="53"/>
      <c r="Z434" s="53"/>
      <c r="AA434" s="53"/>
      <c r="AB434" s="53"/>
      <c r="AC434" s="53"/>
      <c r="AD434" s="53"/>
      <c r="AE434" s="53"/>
      <c r="AF434" s="53"/>
      <c r="AG434" s="53"/>
      <c r="AH434" s="53"/>
      <c r="AI434" s="53"/>
      <c r="AJ434" s="53"/>
    </row>
    <row r="435" spans="1:36" ht="14.25" customHeight="1" x14ac:dyDescent="0.25">
      <c r="A435" s="53"/>
      <c r="B435" s="53"/>
      <c r="C435" s="53"/>
      <c r="D435" s="53"/>
      <c r="E435" s="53"/>
      <c r="F435" s="53"/>
      <c r="G435" s="53"/>
      <c r="H435" s="53"/>
      <c r="I435" s="53"/>
      <c r="J435" s="53"/>
      <c r="K435" s="53"/>
      <c r="L435" s="53"/>
      <c r="M435" s="53"/>
      <c r="N435" s="53"/>
      <c r="O435" s="53"/>
      <c r="P435" s="53"/>
      <c r="Q435" s="53"/>
      <c r="R435" s="53"/>
      <c r="S435" s="53"/>
      <c r="T435" s="53"/>
      <c r="U435" s="53"/>
      <c r="V435" s="53"/>
      <c r="W435" s="53"/>
      <c r="X435" s="53"/>
      <c r="Y435" s="53"/>
      <c r="Z435" s="53"/>
      <c r="AA435" s="53"/>
      <c r="AB435" s="53"/>
      <c r="AC435" s="53"/>
      <c r="AD435" s="53"/>
      <c r="AE435" s="53"/>
      <c r="AF435" s="53"/>
      <c r="AG435" s="53"/>
      <c r="AH435" s="53"/>
      <c r="AI435" s="53"/>
      <c r="AJ435" s="53"/>
    </row>
    <row r="436" spans="1:36" ht="14.25" customHeight="1" x14ac:dyDescent="0.25">
      <c r="A436" s="53"/>
      <c r="B436" s="53"/>
      <c r="C436" s="53"/>
      <c r="D436" s="53"/>
      <c r="E436" s="53"/>
      <c r="F436" s="53"/>
      <c r="G436" s="53"/>
      <c r="H436" s="53"/>
      <c r="I436" s="53"/>
      <c r="J436" s="53"/>
      <c r="K436" s="53"/>
      <c r="L436" s="53"/>
      <c r="M436" s="53"/>
      <c r="N436" s="53"/>
      <c r="O436" s="53"/>
      <c r="P436" s="53"/>
      <c r="Q436" s="53"/>
      <c r="R436" s="53"/>
      <c r="S436" s="53"/>
      <c r="T436" s="53"/>
      <c r="U436" s="53"/>
      <c r="V436" s="53"/>
      <c r="W436" s="53"/>
      <c r="X436" s="53"/>
      <c r="Y436" s="53"/>
      <c r="Z436" s="53"/>
      <c r="AA436" s="53"/>
      <c r="AB436" s="53"/>
      <c r="AC436" s="53"/>
      <c r="AD436" s="53"/>
      <c r="AE436" s="53"/>
      <c r="AF436" s="53"/>
      <c r="AG436" s="53"/>
      <c r="AH436" s="53"/>
      <c r="AI436" s="53"/>
      <c r="AJ436" s="53"/>
    </row>
    <row r="437" spans="1:36" ht="14.25" customHeight="1" x14ac:dyDescent="0.25">
      <c r="A437" s="53"/>
      <c r="B437" s="53"/>
      <c r="C437" s="53"/>
      <c r="D437" s="53"/>
      <c r="E437" s="53"/>
      <c r="F437" s="53"/>
      <c r="G437" s="53"/>
      <c r="H437" s="53"/>
      <c r="I437" s="53"/>
      <c r="J437" s="53"/>
      <c r="K437" s="53"/>
      <c r="L437" s="53"/>
      <c r="M437" s="53"/>
      <c r="N437" s="53"/>
      <c r="O437" s="53"/>
      <c r="P437" s="53"/>
      <c r="Q437" s="53"/>
      <c r="R437" s="53"/>
      <c r="S437" s="53"/>
      <c r="T437" s="53"/>
      <c r="U437" s="53"/>
      <c r="V437" s="53"/>
      <c r="W437" s="53"/>
      <c r="X437" s="53"/>
      <c r="Y437" s="53"/>
      <c r="Z437" s="53"/>
      <c r="AA437" s="53"/>
      <c r="AB437" s="53"/>
      <c r="AC437" s="53"/>
      <c r="AD437" s="53"/>
      <c r="AE437" s="53"/>
      <c r="AF437" s="53"/>
      <c r="AG437" s="53"/>
      <c r="AH437" s="53"/>
      <c r="AI437" s="53"/>
      <c r="AJ437" s="53"/>
    </row>
    <row r="438" spans="1:36" ht="14.25" customHeight="1" x14ac:dyDescent="0.25">
      <c r="A438" s="53"/>
      <c r="B438" s="53"/>
      <c r="C438" s="53"/>
      <c r="D438" s="53"/>
      <c r="E438" s="53"/>
      <c r="F438" s="53"/>
      <c r="G438" s="53"/>
      <c r="H438" s="53"/>
      <c r="I438" s="53"/>
      <c r="J438" s="53"/>
      <c r="K438" s="53"/>
      <c r="L438" s="53"/>
      <c r="M438" s="53"/>
      <c r="N438" s="53"/>
      <c r="O438" s="53"/>
      <c r="P438" s="53"/>
      <c r="Q438" s="53"/>
      <c r="R438" s="53"/>
      <c r="S438" s="53"/>
      <c r="T438" s="53"/>
      <c r="U438" s="53"/>
      <c r="V438" s="53"/>
      <c r="W438" s="53"/>
      <c r="X438" s="53"/>
      <c r="Y438" s="53"/>
      <c r="Z438" s="53"/>
      <c r="AA438" s="53"/>
      <c r="AB438" s="53"/>
      <c r="AC438" s="53"/>
      <c r="AD438" s="53"/>
      <c r="AE438" s="53"/>
      <c r="AF438" s="53"/>
      <c r="AG438" s="53"/>
      <c r="AH438" s="53"/>
      <c r="AI438" s="53"/>
      <c r="AJ438" s="53"/>
    </row>
    <row r="439" spans="1:36" ht="14.25" customHeight="1" x14ac:dyDescent="0.25">
      <c r="A439" s="53"/>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row>
    <row r="440" spans="1:36" ht="14.25" customHeight="1" x14ac:dyDescent="0.25">
      <c r="A440" s="53"/>
      <c r="B440" s="53"/>
      <c r="C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c r="AA440" s="53"/>
      <c r="AB440" s="53"/>
      <c r="AC440" s="53"/>
      <c r="AD440" s="53"/>
      <c r="AE440" s="53"/>
      <c r="AF440" s="53"/>
      <c r="AG440" s="53"/>
      <c r="AH440" s="53"/>
      <c r="AI440" s="53"/>
      <c r="AJ440" s="53"/>
    </row>
    <row r="441" spans="1:36" ht="14.25" customHeight="1" x14ac:dyDescent="0.25">
      <c r="A441" s="53"/>
      <c r="B441" s="53"/>
      <c r="C441" s="53"/>
      <c r="D441" s="53"/>
      <c r="E441" s="53"/>
      <c r="F441" s="53"/>
      <c r="G441" s="53"/>
      <c r="H441" s="53"/>
      <c r="I441" s="53"/>
      <c r="J441" s="53"/>
      <c r="K441" s="53"/>
      <c r="L441" s="53"/>
      <c r="M441" s="53"/>
      <c r="N441" s="53"/>
      <c r="O441" s="53"/>
      <c r="P441" s="53"/>
      <c r="Q441" s="53"/>
      <c r="R441" s="53"/>
      <c r="S441" s="53"/>
      <c r="T441" s="53"/>
      <c r="U441" s="53"/>
      <c r="V441" s="53"/>
      <c r="W441" s="53"/>
      <c r="X441" s="53"/>
      <c r="Y441" s="53"/>
      <c r="Z441" s="53"/>
      <c r="AA441" s="53"/>
      <c r="AB441" s="53"/>
      <c r="AC441" s="53"/>
      <c r="AD441" s="53"/>
      <c r="AE441" s="53"/>
      <c r="AF441" s="53"/>
      <c r="AG441" s="53"/>
      <c r="AH441" s="53"/>
      <c r="AI441" s="53"/>
      <c r="AJ441" s="53"/>
    </row>
    <row r="442" spans="1:36" ht="14.25" customHeight="1" x14ac:dyDescent="0.25">
      <c r="A442" s="53"/>
      <c r="B442" s="53"/>
      <c r="C442" s="53"/>
      <c r="D442" s="53"/>
      <c r="E442" s="53"/>
      <c r="F442" s="53"/>
      <c r="G442" s="53"/>
      <c r="H442" s="53"/>
      <c r="I442" s="53"/>
      <c r="J442" s="53"/>
      <c r="K442" s="53"/>
      <c r="L442" s="53"/>
      <c r="M442" s="53"/>
      <c r="N442" s="53"/>
      <c r="O442" s="53"/>
      <c r="P442" s="53"/>
      <c r="Q442" s="53"/>
      <c r="R442" s="53"/>
      <c r="S442" s="53"/>
      <c r="T442" s="53"/>
      <c r="U442" s="53"/>
      <c r="V442" s="53"/>
      <c r="W442" s="53"/>
      <c r="X442" s="53"/>
      <c r="Y442" s="53"/>
      <c r="Z442" s="53"/>
      <c r="AA442" s="53"/>
      <c r="AB442" s="53"/>
      <c r="AC442" s="53"/>
      <c r="AD442" s="53"/>
      <c r="AE442" s="53"/>
      <c r="AF442" s="53"/>
      <c r="AG442" s="53"/>
      <c r="AH442" s="53"/>
      <c r="AI442" s="53"/>
      <c r="AJ442" s="53"/>
    </row>
    <row r="443" spans="1:36" ht="14.25" customHeight="1" x14ac:dyDescent="0.25">
      <c r="A443" s="53"/>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row>
    <row r="444" spans="1:36" ht="14.25" customHeight="1" x14ac:dyDescent="0.25">
      <c r="A444" s="53"/>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row>
    <row r="445" spans="1:36" ht="14.25" customHeight="1" x14ac:dyDescent="0.25">
      <c r="A445" s="53"/>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row>
    <row r="446" spans="1:36" ht="14.25" customHeight="1" x14ac:dyDescent="0.25">
      <c r="A446" s="53"/>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row>
    <row r="447" spans="1:36" ht="14.25" customHeight="1" x14ac:dyDescent="0.25">
      <c r="A447" s="53"/>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row>
    <row r="448" spans="1:36" ht="14.25" customHeight="1" x14ac:dyDescent="0.25">
      <c r="A448" s="53"/>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row>
    <row r="449" spans="1:36" ht="14.25" customHeight="1" x14ac:dyDescent="0.25">
      <c r="A449" s="53"/>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row>
    <row r="450" spans="1:36" ht="14.25" customHeight="1" x14ac:dyDescent="0.25">
      <c r="A450" s="53"/>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row>
    <row r="451" spans="1:36" ht="14.25" customHeight="1" x14ac:dyDescent="0.25">
      <c r="A451" s="53"/>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row>
    <row r="452" spans="1:36" ht="14.25" customHeight="1" x14ac:dyDescent="0.25">
      <c r="A452" s="53"/>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row>
    <row r="453" spans="1:36" ht="14.25" customHeight="1" x14ac:dyDescent="0.25">
      <c r="A453" s="53"/>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row>
    <row r="454" spans="1:36" ht="14.25" customHeight="1" x14ac:dyDescent="0.25">
      <c r="A454" s="53"/>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row>
    <row r="455" spans="1:36" ht="14.25" customHeight="1" x14ac:dyDescent="0.25">
      <c r="A455" s="53"/>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row>
    <row r="456" spans="1:36" ht="14.25" customHeight="1" x14ac:dyDescent="0.25">
      <c r="A456" s="53"/>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row>
    <row r="457" spans="1:36" ht="14.25" customHeight="1" x14ac:dyDescent="0.25">
      <c r="A457" s="53"/>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row>
    <row r="458" spans="1:36" ht="14.25" customHeight="1" x14ac:dyDescent="0.25">
      <c r="A458" s="53"/>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row>
    <row r="459" spans="1:36" ht="14.25" customHeight="1" x14ac:dyDescent="0.25">
      <c r="A459" s="53"/>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row>
    <row r="460" spans="1:36" ht="14.25" customHeight="1" x14ac:dyDescent="0.25">
      <c r="A460" s="53"/>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row>
    <row r="461" spans="1:36" ht="14.25" customHeight="1" x14ac:dyDescent="0.25">
      <c r="A461" s="53"/>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row>
    <row r="462" spans="1:36" ht="14.25" customHeight="1" x14ac:dyDescent="0.25">
      <c r="A462" s="53"/>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row>
    <row r="463" spans="1:36" ht="14.25" customHeight="1" x14ac:dyDescent="0.25">
      <c r="A463" s="53"/>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row>
    <row r="464" spans="1:36" ht="14.25" customHeight="1" x14ac:dyDescent="0.25">
      <c r="A464" s="53"/>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row>
    <row r="465" spans="1:36" ht="14.25" customHeight="1" x14ac:dyDescent="0.25">
      <c r="A465" s="53"/>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row>
    <row r="466" spans="1:36" ht="14.25" customHeight="1" x14ac:dyDescent="0.25">
      <c r="A466" s="53"/>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row>
    <row r="467" spans="1:36" ht="14.25" customHeight="1" x14ac:dyDescent="0.25">
      <c r="A467" s="53"/>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row>
    <row r="468" spans="1:36" ht="14.25" customHeight="1" x14ac:dyDescent="0.25">
      <c r="A468" s="53"/>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row>
    <row r="469" spans="1:36" ht="14.25" customHeight="1" x14ac:dyDescent="0.25">
      <c r="A469" s="53"/>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row>
    <row r="470" spans="1:36" ht="14.25" customHeight="1" x14ac:dyDescent="0.25">
      <c r="A470" s="53"/>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row>
    <row r="471" spans="1:36" ht="14.25" customHeight="1" x14ac:dyDescent="0.25">
      <c r="A471" s="53"/>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row>
    <row r="472" spans="1:36" ht="14.25" customHeight="1" x14ac:dyDescent="0.25">
      <c r="A472" s="53"/>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row>
    <row r="473" spans="1:36" ht="14.25" customHeight="1" x14ac:dyDescent="0.25">
      <c r="A473" s="53"/>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row>
    <row r="474" spans="1:36" ht="14.25" customHeight="1" x14ac:dyDescent="0.25">
      <c r="A474" s="53"/>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row>
    <row r="475" spans="1:36" ht="14.25" customHeight="1" x14ac:dyDescent="0.25">
      <c r="A475" s="53"/>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row>
    <row r="476" spans="1:36" ht="14.25" customHeight="1" x14ac:dyDescent="0.25">
      <c r="A476" s="53"/>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row>
    <row r="477" spans="1:36" ht="14.25" customHeight="1" x14ac:dyDescent="0.25">
      <c r="A477" s="53"/>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row>
    <row r="478" spans="1:36" ht="14.25" customHeight="1" x14ac:dyDescent="0.25">
      <c r="A478" s="53"/>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row>
    <row r="479" spans="1:36" ht="14.25" customHeight="1" x14ac:dyDescent="0.25">
      <c r="A479" s="53"/>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row>
    <row r="480" spans="1:36" ht="14.25" customHeight="1" x14ac:dyDescent="0.25">
      <c r="A480" s="53"/>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row>
    <row r="481" spans="1:36" ht="14.25" customHeight="1" x14ac:dyDescent="0.25">
      <c r="A481" s="53"/>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row>
    <row r="482" spans="1:36" ht="14.25" customHeight="1" x14ac:dyDescent="0.25">
      <c r="A482" s="53"/>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row>
    <row r="483" spans="1:36" ht="14.25" customHeight="1" x14ac:dyDescent="0.25">
      <c r="A483" s="53"/>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row>
    <row r="484" spans="1:36" ht="14.25" customHeight="1" x14ac:dyDescent="0.25">
      <c r="A484" s="53"/>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row>
    <row r="485" spans="1:36" ht="14.25" customHeight="1" x14ac:dyDescent="0.25">
      <c r="A485" s="53"/>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row>
    <row r="486" spans="1:36" ht="14.25" customHeight="1" x14ac:dyDescent="0.25">
      <c r="A486" s="53"/>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row>
    <row r="487" spans="1:36" ht="14.25" customHeight="1" x14ac:dyDescent="0.25">
      <c r="A487" s="53"/>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row>
    <row r="488" spans="1:36" ht="14.25" customHeight="1" x14ac:dyDescent="0.25">
      <c r="A488" s="53"/>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row>
    <row r="489" spans="1:36" ht="14.25" customHeight="1" x14ac:dyDescent="0.25">
      <c r="A489" s="53"/>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row>
    <row r="490" spans="1:36" ht="14.25" customHeight="1" x14ac:dyDescent="0.25">
      <c r="A490" s="53"/>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row>
    <row r="491" spans="1:36" ht="14.25" customHeight="1" x14ac:dyDescent="0.25">
      <c r="A491" s="53"/>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row>
    <row r="492" spans="1:36" ht="14.25" customHeight="1" x14ac:dyDescent="0.25">
      <c r="A492" s="53"/>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row>
    <row r="493" spans="1:36" ht="14.25" customHeight="1" x14ac:dyDescent="0.25">
      <c r="A493" s="53"/>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row>
    <row r="494" spans="1:36" ht="14.25" customHeight="1" x14ac:dyDescent="0.25">
      <c r="A494" s="53"/>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row>
    <row r="495" spans="1:36" ht="14.25" customHeight="1" x14ac:dyDescent="0.25">
      <c r="A495" s="53"/>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row>
    <row r="496" spans="1:36" ht="14.25" customHeight="1" x14ac:dyDescent="0.25">
      <c r="A496" s="53"/>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row>
    <row r="497" spans="1:36" ht="14.25" customHeight="1" x14ac:dyDescent="0.25">
      <c r="A497" s="53"/>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row>
    <row r="498" spans="1:36" ht="14.25" customHeight="1" x14ac:dyDescent="0.25">
      <c r="A498" s="53"/>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row>
    <row r="499" spans="1:36" ht="14.25" customHeight="1" x14ac:dyDescent="0.25">
      <c r="A499" s="53"/>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row>
    <row r="500" spans="1:36" ht="14.25" customHeight="1" x14ac:dyDescent="0.25">
      <c r="A500" s="53"/>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row>
    <row r="501" spans="1:36" ht="14.25" customHeight="1" x14ac:dyDescent="0.25">
      <c r="A501" s="53"/>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row>
    <row r="502" spans="1:36" ht="14.25" customHeight="1" x14ac:dyDescent="0.25">
      <c r="A502" s="53"/>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row>
    <row r="503" spans="1:36" ht="14.25" customHeight="1" x14ac:dyDescent="0.25">
      <c r="A503" s="53"/>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row>
    <row r="504" spans="1:36" ht="14.25" customHeight="1" x14ac:dyDescent="0.25">
      <c r="A504" s="53"/>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row>
    <row r="505" spans="1:36" ht="14.25" customHeight="1" x14ac:dyDescent="0.25">
      <c r="A505" s="53"/>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row>
    <row r="506" spans="1:36" ht="14.25" customHeight="1" x14ac:dyDescent="0.25">
      <c r="A506" s="53"/>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row>
    <row r="507" spans="1:36" ht="14.25" customHeight="1" x14ac:dyDescent="0.25">
      <c r="A507" s="53"/>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row>
    <row r="508" spans="1:36" ht="14.25" customHeight="1" x14ac:dyDescent="0.25">
      <c r="A508" s="53"/>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row>
    <row r="509" spans="1:36" ht="14.25" customHeight="1" x14ac:dyDescent="0.25">
      <c r="A509" s="53"/>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row>
    <row r="510" spans="1:36" ht="14.25" customHeight="1" x14ac:dyDescent="0.25">
      <c r="A510" s="53"/>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row>
    <row r="511" spans="1:36" ht="14.25" customHeight="1" x14ac:dyDescent="0.25">
      <c r="A511" s="53"/>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row>
    <row r="512" spans="1:36" ht="14.25" customHeight="1" x14ac:dyDescent="0.25">
      <c r="A512" s="53"/>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row>
    <row r="513" spans="1:36" ht="14.25" customHeight="1" x14ac:dyDescent="0.25">
      <c r="A513" s="53"/>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row>
    <row r="514" spans="1:36" ht="14.25" customHeight="1" x14ac:dyDescent="0.25">
      <c r="A514" s="53"/>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row>
    <row r="515" spans="1:36" ht="14.25" customHeight="1" x14ac:dyDescent="0.25">
      <c r="A515" s="53"/>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row>
    <row r="516" spans="1:36" ht="14.25" customHeight="1" x14ac:dyDescent="0.25">
      <c r="A516" s="53"/>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row>
    <row r="517" spans="1:36" ht="14.25" customHeight="1" x14ac:dyDescent="0.25">
      <c r="A517" s="53"/>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row>
    <row r="518" spans="1:36" ht="14.25" customHeight="1" x14ac:dyDescent="0.25">
      <c r="A518" s="53"/>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row>
    <row r="519" spans="1:36" ht="14.25" customHeight="1" x14ac:dyDescent="0.25">
      <c r="A519" s="53"/>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row>
    <row r="520" spans="1:36" ht="14.25" customHeight="1" x14ac:dyDescent="0.25">
      <c r="A520" s="53"/>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row>
    <row r="521" spans="1:36" ht="14.25" customHeight="1" x14ac:dyDescent="0.25">
      <c r="A521" s="53"/>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row>
    <row r="522" spans="1:36" ht="14.25" customHeight="1" x14ac:dyDescent="0.25">
      <c r="A522" s="53"/>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row>
    <row r="523" spans="1:36" ht="14.25" customHeight="1" x14ac:dyDescent="0.25">
      <c r="A523" s="53"/>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row>
    <row r="524" spans="1:36" ht="14.25" customHeight="1" x14ac:dyDescent="0.25">
      <c r="A524" s="53"/>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row>
    <row r="525" spans="1:36" ht="14.25" customHeight="1" x14ac:dyDescent="0.25">
      <c r="A525" s="53"/>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row>
    <row r="526" spans="1:36" ht="14.25" customHeight="1" x14ac:dyDescent="0.25">
      <c r="A526" s="53"/>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row>
    <row r="527" spans="1:36" ht="14.25" customHeight="1" x14ac:dyDescent="0.25">
      <c r="A527" s="53"/>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row>
    <row r="528" spans="1:36" ht="14.25" customHeight="1" x14ac:dyDescent="0.25">
      <c r="A528" s="53"/>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row>
    <row r="529" spans="1:36" ht="14.25" customHeight="1" x14ac:dyDescent="0.25">
      <c r="A529" s="53"/>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row>
    <row r="530" spans="1:36" ht="14.25" customHeight="1" x14ac:dyDescent="0.25">
      <c r="A530" s="53"/>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row>
    <row r="531" spans="1:36" ht="14.25" customHeight="1" x14ac:dyDescent="0.25">
      <c r="A531" s="53"/>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row>
    <row r="532" spans="1:36" ht="14.25" customHeight="1" x14ac:dyDescent="0.25">
      <c r="A532" s="53"/>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row>
    <row r="533" spans="1:36" ht="14.25" customHeight="1" x14ac:dyDescent="0.25">
      <c r="A533" s="53"/>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row>
    <row r="534" spans="1:36" ht="14.25" customHeight="1" x14ac:dyDescent="0.25">
      <c r="A534" s="53"/>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row>
    <row r="535" spans="1:36" ht="14.25" customHeight="1" x14ac:dyDescent="0.25">
      <c r="A535" s="53"/>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row>
    <row r="536" spans="1:36" ht="14.25" customHeight="1" x14ac:dyDescent="0.25">
      <c r="A536" s="53"/>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row>
    <row r="537" spans="1:36" ht="14.25" customHeight="1" x14ac:dyDescent="0.25">
      <c r="A537" s="53"/>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row>
    <row r="538" spans="1:36" ht="14.25" customHeight="1" x14ac:dyDescent="0.25">
      <c r="A538" s="53"/>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row>
    <row r="539" spans="1:36" ht="14.25" customHeight="1" x14ac:dyDescent="0.25">
      <c r="A539" s="53"/>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row>
    <row r="540" spans="1:36" ht="14.25" customHeight="1" x14ac:dyDescent="0.25">
      <c r="A540" s="53"/>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row>
    <row r="541" spans="1:36" ht="14.25" customHeight="1" x14ac:dyDescent="0.25">
      <c r="A541" s="53"/>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row>
    <row r="542" spans="1:36" ht="14.25" customHeight="1" x14ac:dyDescent="0.25">
      <c r="A542" s="53"/>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row>
    <row r="543" spans="1:36" ht="14.25" customHeight="1" x14ac:dyDescent="0.25">
      <c r="A543" s="53"/>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row>
    <row r="544" spans="1:36" ht="14.25" customHeight="1" x14ac:dyDescent="0.25">
      <c r="A544" s="53"/>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row>
    <row r="545" spans="1:36" ht="14.25" customHeight="1" x14ac:dyDescent="0.25">
      <c r="A545" s="53"/>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row>
    <row r="546" spans="1:36" ht="14.25" customHeight="1" x14ac:dyDescent="0.25">
      <c r="A546" s="53"/>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row>
    <row r="547" spans="1:36" ht="14.25" customHeight="1" x14ac:dyDescent="0.25">
      <c r="A547" s="53"/>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row>
    <row r="548" spans="1:36" ht="14.25" customHeight="1" x14ac:dyDescent="0.25">
      <c r="A548" s="53"/>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row>
    <row r="549" spans="1:36" ht="14.25" customHeight="1" x14ac:dyDescent="0.25">
      <c r="A549" s="53"/>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row>
    <row r="550" spans="1:36" ht="14.25" customHeight="1" x14ac:dyDescent="0.25">
      <c r="A550" s="53"/>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row>
    <row r="551" spans="1:36" ht="14.25" customHeight="1" x14ac:dyDescent="0.25">
      <c r="A551" s="53"/>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row>
    <row r="552" spans="1:36" ht="14.25" customHeight="1" x14ac:dyDescent="0.25">
      <c r="A552" s="53"/>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row>
    <row r="553" spans="1:36" ht="14.25" customHeight="1" x14ac:dyDescent="0.25">
      <c r="A553" s="53"/>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row>
    <row r="554" spans="1:36" ht="14.25" customHeight="1" x14ac:dyDescent="0.25">
      <c r="A554" s="53"/>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row>
    <row r="555" spans="1:36" ht="14.25" customHeight="1" x14ac:dyDescent="0.25">
      <c r="A555" s="53"/>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row>
    <row r="556" spans="1:36" ht="14.25" customHeight="1" x14ac:dyDescent="0.25">
      <c r="A556" s="53"/>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row>
    <row r="557" spans="1:36" ht="14.25" customHeight="1" x14ac:dyDescent="0.25">
      <c r="A557" s="53"/>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row>
    <row r="558" spans="1:36" ht="14.25" customHeight="1" x14ac:dyDescent="0.25">
      <c r="A558" s="53"/>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row>
    <row r="559" spans="1:36" ht="14.25" customHeight="1" x14ac:dyDescent="0.25">
      <c r="A559" s="53"/>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row>
    <row r="560" spans="1:36" ht="14.25" customHeight="1" x14ac:dyDescent="0.25">
      <c r="A560" s="53"/>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row>
    <row r="561" spans="1:36" ht="14.25" customHeight="1" x14ac:dyDescent="0.25">
      <c r="A561" s="53"/>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row>
    <row r="562" spans="1:36" ht="14.25" customHeight="1" x14ac:dyDescent="0.25">
      <c r="A562" s="53"/>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row>
    <row r="563" spans="1:36" ht="14.25" customHeight="1" x14ac:dyDescent="0.25">
      <c r="A563" s="53"/>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row>
    <row r="564" spans="1:36" ht="14.25" customHeight="1" x14ac:dyDescent="0.25">
      <c r="A564" s="53"/>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row>
    <row r="565" spans="1:36" ht="14.25" customHeight="1" x14ac:dyDescent="0.25">
      <c r="A565" s="53"/>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row>
    <row r="566" spans="1:36" ht="14.25" customHeight="1" x14ac:dyDescent="0.25">
      <c r="A566" s="53"/>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row>
    <row r="567" spans="1:36" ht="14.25" customHeight="1" x14ac:dyDescent="0.25">
      <c r="A567" s="53"/>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row>
    <row r="568" spans="1:36" ht="14.25" customHeight="1" x14ac:dyDescent="0.25">
      <c r="A568" s="53"/>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row>
    <row r="569" spans="1:36" ht="14.25" customHeight="1" x14ac:dyDescent="0.25">
      <c r="A569" s="53"/>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row>
    <row r="570" spans="1:36" ht="14.25" customHeight="1" x14ac:dyDescent="0.25">
      <c r="A570" s="53"/>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row>
    <row r="571" spans="1:36" ht="14.25" customHeight="1" x14ac:dyDescent="0.25">
      <c r="A571" s="53"/>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row>
    <row r="572" spans="1:36" ht="14.25" customHeight="1" x14ac:dyDescent="0.25">
      <c r="A572" s="53"/>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row>
    <row r="573" spans="1:36" ht="14.25" customHeight="1" x14ac:dyDescent="0.25">
      <c r="A573" s="53"/>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row>
    <row r="574" spans="1:36" ht="14.25" customHeight="1" x14ac:dyDescent="0.25">
      <c r="A574" s="53"/>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row>
    <row r="575" spans="1:36" ht="14.25" customHeight="1" x14ac:dyDescent="0.25">
      <c r="A575" s="53"/>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row>
    <row r="576" spans="1:36" ht="14.25" customHeight="1" x14ac:dyDescent="0.25">
      <c r="A576" s="53"/>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row>
    <row r="577" spans="1:36" ht="14.25" customHeight="1" x14ac:dyDescent="0.25">
      <c r="A577" s="53"/>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row>
    <row r="578" spans="1:36" ht="14.25" customHeight="1" x14ac:dyDescent="0.25">
      <c r="A578" s="53"/>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row>
    <row r="579" spans="1:36" ht="14.25" customHeight="1" x14ac:dyDescent="0.25">
      <c r="A579" s="53"/>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row>
    <row r="580" spans="1:36" ht="14.25" customHeight="1" x14ac:dyDescent="0.25">
      <c r="A580" s="53"/>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row>
    <row r="581" spans="1:36" ht="14.25" customHeight="1" x14ac:dyDescent="0.25">
      <c r="A581" s="53"/>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row>
    <row r="582" spans="1:36" ht="14.25" customHeight="1" x14ac:dyDescent="0.25">
      <c r="A582" s="53"/>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row>
    <row r="583" spans="1:36" ht="14.25" customHeight="1" x14ac:dyDescent="0.25">
      <c r="A583" s="53"/>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row>
    <row r="584" spans="1:36" ht="14.25" customHeight="1" x14ac:dyDescent="0.25">
      <c r="A584" s="53"/>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row>
    <row r="585" spans="1:36" ht="14.25" customHeight="1" x14ac:dyDescent="0.25">
      <c r="A585" s="53"/>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row>
    <row r="586" spans="1:36" ht="14.25" customHeight="1" x14ac:dyDescent="0.25">
      <c r="A586" s="53"/>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row>
    <row r="587" spans="1:36" ht="14.25" customHeight="1" x14ac:dyDescent="0.25">
      <c r="A587" s="53"/>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row>
    <row r="588" spans="1:36" ht="14.25" customHeight="1" x14ac:dyDescent="0.25">
      <c r="A588" s="53"/>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row>
    <row r="589" spans="1:36" ht="14.25" customHeight="1" x14ac:dyDescent="0.25">
      <c r="A589" s="53"/>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row>
    <row r="590" spans="1:36" ht="14.25" customHeight="1" x14ac:dyDescent="0.25">
      <c r="A590" s="53"/>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row>
    <row r="591" spans="1:36" ht="14.25" customHeight="1" x14ac:dyDescent="0.25">
      <c r="A591" s="53"/>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row>
    <row r="592" spans="1:36" ht="14.25" customHeight="1" x14ac:dyDescent="0.25">
      <c r="A592" s="53"/>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row>
    <row r="593" spans="1:36" ht="14.25" customHeight="1" x14ac:dyDescent="0.25">
      <c r="A593" s="53"/>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row>
    <row r="594" spans="1:36" ht="14.25" customHeight="1" x14ac:dyDescent="0.25">
      <c r="A594" s="53"/>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row>
    <row r="595" spans="1:36" ht="14.25" customHeight="1" x14ac:dyDescent="0.25">
      <c r="A595" s="53"/>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row>
    <row r="596" spans="1:36" ht="14.25" customHeight="1" x14ac:dyDescent="0.25">
      <c r="A596" s="53"/>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row>
    <row r="597" spans="1:36" ht="14.25" customHeight="1" x14ac:dyDescent="0.25">
      <c r="A597" s="53"/>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row>
    <row r="598" spans="1:36" ht="14.25" customHeight="1" x14ac:dyDescent="0.25">
      <c r="A598" s="53"/>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row>
    <row r="599" spans="1:36" ht="14.25" customHeight="1" x14ac:dyDescent="0.25">
      <c r="A599" s="53"/>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row>
    <row r="600" spans="1:36" ht="14.25" customHeight="1" x14ac:dyDescent="0.25">
      <c r="A600" s="53"/>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row>
    <row r="601" spans="1:36" ht="14.25" customHeight="1" x14ac:dyDescent="0.25">
      <c r="A601" s="53"/>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row>
    <row r="602" spans="1:36" ht="14.25" customHeight="1" x14ac:dyDescent="0.25">
      <c r="A602" s="53"/>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row>
    <row r="603" spans="1:36" ht="14.25" customHeight="1" x14ac:dyDescent="0.25">
      <c r="A603" s="53"/>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row>
    <row r="604" spans="1:36" ht="14.25" customHeight="1" x14ac:dyDescent="0.25">
      <c r="A604" s="53"/>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row>
    <row r="605" spans="1:36" ht="14.25" customHeight="1" x14ac:dyDescent="0.25">
      <c r="A605" s="53"/>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row>
    <row r="606" spans="1:36" ht="14.25" customHeight="1" x14ac:dyDescent="0.25">
      <c r="A606" s="53"/>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row>
    <row r="607" spans="1:36" ht="14.25" customHeight="1" x14ac:dyDescent="0.25">
      <c r="A607" s="53"/>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row>
    <row r="608" spans="1:36" ht="14.25" customHeight="1" x14ac:dyDescent="0.25">
      <c r="A608" s="53"/>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row>
    <row r="609" spans="1:36" ht="14.25" customHeight="1" x14ac:dyDescent="0.25">
      <c r="A609" s="53"/>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row>
    <row r="610" spans="1:36" ht="14.25" customHeight="1" x14ac:dyDescent="0.25">
      <c r="A610" s="53"/>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row>
    <row r="611" spans="1:36" ht="14.25" customHeight="1" x14ac:dyDescent="0.25">
      <c r="A611" s="53"/>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row>
    <row r="612" spans="1:36" ht="14.25" customHeight="1" x14ac:dyDescent="0.25">
      <c r="A612" s="53"/>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row>
    <row r="613" spans="1:36" ht="14.25" customHeight="1" x14ac:dyDescent="0.25">
      <c r="A613" s="53"/>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row>
    <row r="614" spans="1:36" ht="14.25" customHeight="1" x14ac:dyDescent="0.25">
      <c r="A614" s="53"/>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row>
    <row r="615" spans="1:36" ht="14.25" customHeight="1" x14ac:dyDescent="0.25">
      <c r="A615" s="53"/>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row>
    <row r="616" spans="1:36" ht="14.25" customHeight="1" x14ac:dyDescent="0.25">
      <c r="A616" s="53"/>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row>
    <row r="617" spans="1:36" ht="14.25" customHeight="1" x14ac:dyDescent="0.25">
      <c r="A617" s="53"/>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row>
    <row r="618" spans="1:36" ht="14.25" customHeight="1" x14ac:dyDescent="0.25">
      <c r="A618" s="53"/>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row>
    <row r="619" spans="1:36" ht="14.25" customHeight="1" x14ac:dyDescent="0.25">
      <c r="A619" s="53"/>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row>
    <row r="620" spans="1:36" ht="14.25" customHeight="1" x14ac:dyDescent="0.25">
      <c r="A620" s="53"/>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row>
    <row r="621" spans="1:36" ht="14.25" customHeight="1" x14ac:dyDescent="0.25">
      <c r="A621" s="53"/>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row>
    <row r="622" spans="1:36" ht="14.25" customHeight="1" x14ac:dyDescent="0.25">
      <c r="A622" s="53"/>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row>
    <row r="623" spans="1:36" ht="14.25" customHeight="1" x14ac:dyDescent="0.25">
      <c r="A623" s="53"/>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row>
    <row r="624" spans="1:36" ht="14.25" customHeight="1" x14ac:dyDescent="0.25">
      <c r="A624" s="53"/>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row>
    <row r="625" spans="1:36" ht="14.25" customHeight="1" x14ac:dyDescent="0.25">
      <c r="A625" s="53"/>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row>
    <row r="626" spans="1:36" ht="14.25" customHeight="1" x14ac:dyDescent="0.25">
      <c r="A626" s="53"/>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row>
    <row r="627" spans="1:36" ht="14.25" customHeight="1" x14ac:dyDescent="0.25">
      <c r="A627" s="53"/>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row>
    <row r="628" spans="1:36" ht="14.25" customHeight="1" x14ac:dyDescent="0.25">
      <c r="A628" s="53"/>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row>
    <row r="629" spans="1:36" ht="14.25" customHeight="1" x14ac:dyDescent="0.25">
      <c r="A629" s="53"/>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row>
    <row r="630" spans="1:36" ht="14.25" customHeight="1" x14ac:dyDescent="0.25">
      <c r="A630" s="53"/>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row>
    <row r="631" spans="1:36" ht="14.25" customHeight="1" x14ac:dyDescent="0.25">
      <c r="A631" s="53"/>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row>
    <row r="632" spans="1:36" ht="14.25" customHeight="1" x14ac:dyDescent="0.25">
      <c r="A632" s="53"/>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row>
    <row r="633" spans="1:36" ht="14.25" customHeight="1" x14ac:dyDescent="0.25">
      <c r="A633" s="53"/>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row>
    <row r="634" spans="1:36" ht="14.25" customHeight="1" x14ac:dyDescent="0.25">
      <c r="A634" s="53"/>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row>
    <row r="635" spans="1:36" ht="14.25" customHeight="1" x14ac:dyDescent="0.25">
      <c r="A635" s="53"/>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row>
    <row r="636" spans="1:36" ht="14.25" customHeight="1" x14ac:dyDescent="0.25">
      <c r="A636" s="53"/>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row>
    <row r="637" spans="1:36" ht="14.25" customHeight="1" x14ac:dyDescent="0.25">
      <c r="A637" s="53"/>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row>
    <row r="638" spans="1:36" ht="14.25" customHeight="1" x14ac:dyDescent="0.25">
      <c r="A638" s="53"/>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row>
    <row r="639" spans="1:36" ht="14.25" customHeight="1" x14ac:dyDescent="0.25">
      <c r="A639" s="53"/>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row>
    <row r="640" spans="1:36" ht="14.25" customHeight="1" x14ac:dyDescent="0.25">
      <c r="A640" s="53"/>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row>
    <row r="641" spans="1:36" ht="14.25" customHeight="1" x14ac:dyDescent="0.25">
      <c r="A641" s="53"/>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row>
    <row r="642" spans="1:36" ht="14.25" customHeight="1" x14ac:dyDescent="0.25">
      <c r="A642" s="53"/>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row>
    <row r="643" spans="1:36" ht="14.25" customHeight="1" x14ac:dyDescent="0.25">
      <c r="A643" s="53"/>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row>
    <row r="644" spans="1:36" ht="14.25" customHeight="1" x14ac:dyDescent="0.25">
      <c r="A644" s="53"/>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row>
    <row r="645" spans="1:36" ht="14.25" customHeight="1" x14ac:dyDescent="0.25">
      <c r="A645" s="53"/>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row>
    <row r="646" spans="1:36" ht="14.25" customHeight="1" x14ac:dyDescent="0.25">
      <c r="A646" s="53"/>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row>
    <row r="647" spans="1:36" ht="14.25" customHeight="1" x14ac:dyDescent="0.25">
      <c r="A647" s="53"/>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row>
    <row r="648" spans="1:36" ht="14.25" customHeight="1" x14ac:dyDescent="0.25">
      <c r="A648" s="53"/>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row>
    <row r="649" spans="1:36" ht="14.25" customHeight="1" x14ac:dyDescent="0.25">
      <c r="A649" s="53"/>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row>
    <row r="650" spans="1:36" ht="14.25" customHeight="1" x14ac:dyDescent="0.25">
      <c r="A650" s="53"/>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row>
    <row r="651" spans="1:36" ht="14.25" customHeight="1" x14ac:dyDescent="0.25">
      <c r="A651" s="53"/>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row>
    <row r="652" spans="1:36" ht="14.25" customHeight="1" x14ac:dyDescent="0.25">
      <c r="A652" s="53"/>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row>
    <row r="653" spans="1:36" ht="14.25" customHeight="1" x14ac:dyDescent="0.25">
      <c r="A653" s="53"/>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row>
    <row r="654" spans="1:36" ht="14.25" customHeight="1" x14ac:dyDescent="0.25">
      <c r="A654" s="53"/>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row>
    <row r="655" spans="1:36" ht="14.25" customHeight="1" x14ac:dyDescent="0.25">
      <c r="A655" s="53"/>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row>
    <row r="656" spans="1:36" ht="14.25" customHeight="1" x14ac:dyDescent="0.25">
      <c r="A656" s="53"/>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row>
    <row r="657" spans="1:36" ht="14.25" customHeight="1" x14ac:dyDescent="0.25">
      <c r="A657" s="53"/>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row>
    <row r="658" spans="1:36" ht="14.25" customHeight="1" x14ac:dyDescent="0.25">
      <c r="A658" s="53"/>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row>
    <row r="659" spans="1:36" ht="14.25" customHeight="1" x14ac:dyDescent="0.25">
      <c r="A659" s="53"/>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row>
    <row r="660" spans="1:36" ht="14.25" customHeight="1" x14ac:dyDescent="0.25">
      <c r="A660" s="53"/>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row>
    <row r="661" spans="1:36" ht="14.25" customHeight="1" x14ac:dyDescent="0.25">
      <c r="A661" s="53"/>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row>
    <row r="662" spans="1:36" ht="14.25" customHeight="1" x14ac:dyDescent="0.25">
      <c r="A662" s="53"/>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row>
    <row r="663" spans="1:36" ht="14.25" customHeight="1" x14ac:dyDescent="0.25">
      <c r="A663" s="53"/>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row>
    <row r="664" spans="1:36" ht="14.25" customHeight="1" x14ac:dyDescent="0.25">
      <c r="A664" s="53"/>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row>
    <row r="665" spans="1:36" ht="14.25" customHeight="1" x14ac:dyDescent="0.25">
      <c r="A665" s="53"/>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row>
    <row r="666" spans="1:36" ht="14.25" customHeight="1" x14ac:dyDescent="0.25">
      <c r="A666" s="53"/>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row>
    <row r="667" spans="1:36" ht="14.25" customHeight="1" x14ac:dyDescent="0.25">
      <c r="A667" s="53"/>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row>
    <row r="668" spans="1:36" ht="14.25" customHeight="1" x14ac:dyDescent="0.25">
      <c r="A668" s="53"/>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row>
    <row r="669" spans="1:36" ht="14.25" customHeight="1" x14ac:dyDescent="0.25">
      <c r="A669" s="53"/>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row>
    <row r="670" spans="1:36" ht="14.25" customHeight="1" x14ac:dyDescent="0.25">
      <c r="A670" s="53"/>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row>
    <row r="671" spans="1:36" ht="14.25" customHeight="1" x14ac:dyDescent="0.25">
      <c r="A671" s="53"/>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row>
    <row r="672" spans="1:36" ht="14.25" customHeight="1" x14ac:dyDescent="0.25">
      <c r="A672" s="53"/>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row>
    <row r="673" spans="1:36" ht="14.25" customHeight="1" x14ac:dyDescent="0.25">
      <c r="A673" s="53"/>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row>
    <row r="674" spans="1:36" ht="14.25" customHeight="1" x14ac:dyDescent="0.25">
      <c r="A674" s="53"/>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row>
    <row r="675" spans="1:36" ht="14.25" customHeight="1" x14ac:dyDescent="0.25">
      <c r="A675" s="53"/>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row>
    <row r="676" spans="1:36" ht="14.25" customHeight="1" x14ac:dyDescent="0.25">
      <c r="A676" s="53"/>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row>
    <row r="677" spans="1:36" ht="14.25" customHeight="1" x14ac:dyDescent="0.25">
      <c r="A677" s="53"/>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row>
    <row r="678" spans="1:36" ht="14.25" customHeight="1" x14ac:dyDescent="0.25">
      <c r="A678" s="53"/>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row>
    <row r="679" spans="1:36" ht="14.25" customHeight="1" x14ac:dyDescent="0.25">
      <c r="A679" s="53"/>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row>
    <row r="680" spans="1:36" ht="14.25" customHeight="1" x14ac:dyDescent="0.25">
      <c r="A680" s="53"/>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row>
    <row r="681" spans="1:36" ht="14.25" customHeight="1" x14ac:dyDescent="0.25">
      <c r="A681" s="53"/>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row>
    <row r="682" spans="1:36" ht="14.25" customHeight="1" x14ac:dyDescent="0.25">
      <c r="A682" s="53"/>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row>
    <row r="683" spans="1:36" ht="14.25" customHeight="1" x14ac:dyDescent="0.25">
      <c r="A683" s="53"/>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row>
    <row r="684" spans="1:36" ht="14.25" customHeight="1" x14ac:dyDescent="0.25">
      <c r="A684" s="53"/>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row>
    <row r="685" spans="1:36" ht="14.25" customHeight="1" x14ac:dyDescent="0.25">
      <c r="A685" s="53"/>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row>
    <row r="686" spans="1:36" ht="14.25" customHeight="1" x14ac:dyDescent="0.25">
      <c r="A686" s="53"/>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row>
    <row r="687" spans="1:36" ht="14.25" customHeight="1" x14ac:dyDescent="0.25">
      <c r="A687" s="53"/>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row>
    <row r="688" spans="1:36" ht="14.25" customHeight="1" x14ac:dyDescent="0.25">
      <c r="A688" s="53"/>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row>
    <row r="689" spans="1:36" ht="14.25" customHeight="1" x14ac:dyDescent="0.25">
      <c r="A689" s="53"/>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row>
    <row r="690" spans="1:36" ht="14.25" customHeight="1" x14ac:dyDescent="0.25">
      <c r="A690" s="53"/>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row>
    <row r="691" spans="1:36" ht="14.25" customHeight="1" x14ac:dyDescent="0.25">
      <c r="A691" s="53"/>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row>
    <row r="692" spans="1:36" ht="14.25" customHeight="1" x14ac:dyDescent="0.25">
      <c r="A692" s="53"/>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row>
    <row r="693" spans="1:36" ht="14.25" customHeight="1" x14ac:dyDescent="0.25">
      <c r="A693" s="53"/>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row>
    <row r="694" spans="1:36" ht="14.25" customHeight="1" x14ac:dyDescent="0.25">
      <c r="A694" s="53"/>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row>
    <row r="695" spans="1:36" ht="14.25" customHeight="1" x14ac:dyDescent="0.25">
      <c r="A695" s="53"/>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row>
    <row r="696" spans="1:36" ht="14.25" customHeight="1" x14ac:dyDescent="0.25">
      <c r="A696" s="53"/>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row>
    <row r="697" spans="1:36" ht="14.25" customHeight="1" x14ac:dyDescent="0.25">
      <c r="A697" s="53"/>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row>
    <row r="698" spans="1:36" ht="14.25" customHeight="1" x14ac:dyDescent="0.25">
      <c r="A698" s="53"/>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row>
    <row r="699" spans="1:36" ht="14.25" customHeight="1" x14ac:dyDescent="0.25">
      <c r="A699" s="53"/>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row>
    <row r="700" spans="1:36" ht="14.25" customHeight="1" x14ac:dyDescent="0.25">
      <c r="A700" s="53"/>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row>
    <row r="701" spans="1:36" ht="14.25" customHeight="1" x14ac:dyDescent="0.25">
      <c r="A701" s="53"/>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row>
    <row r="702" spans="1:36" ht="14.25" customHeight="1" x14ac:dyDescent="0.25">
      <c r="A702" s="53"/>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row>
    <row r="703" spans="1:36" ht="14.25" customHeight="1" x14ac:dyDescent="0.25">
      <c r="A703" s="53"/>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row>
    <row r="704" spans="1:36" ht="14.25" customHeight="1" x14ac:dyDescent="0.25">
      <c r="A704" s="53"/>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row>
    <row r="705" spans="1:36" ht="14.25" customHeight="1" x14ac:dyDescent="0.25">
      <c r="A705" s="53"/>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row>
    <row r="706" spans="1:36" ht="14.25" customHeight="1" x14ac:dyDescent="0.25">
      <c r="A706" s="53"/>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row>
    <row r="707" spans="1:36" ht="14.25" customHeight="1" x14ac:dyDescent="0.25">
      <c r="A707" s="53"/>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row>
    <row r="708" spans="1:36" ht="14.25" customHeight="1" x14ac:dyDescent="0.25">
      <c r="A708" s="53"/>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row>
    <row r="709" spans="1:36" ht="14.25" customHeight="1" x14ac:dyDescent="0.25">
      <c r="A709" s="53"/>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row>
    <row r="710" spans="1:36" ht="14.25" customHeight="1" x14ac:dyDescent="0.25">
      <c r="A710" s="53"/>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row>
    <row r="711" spans="1:36" ht="14.25" customHeight="1" x14ac:dyDescent="0.25">
      <c r="A711" s="53"/>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row>
    <row r="712" spans="1:36" ht="14.25" customHeight="1" x14ac:dyDescent="0.25">
      <c r="A712" s="53"/>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row>
    <row r="713" spans="1:36" ht="14.25" customHeight="1" x14ac:dyDescent="0.25">
      <c r="A713" s="53"/>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row>
    <row r="714" spans="1:36" ht="14.25" customHeight="1" x14ac:dyDescent="0.25">
      <c r="A714" s="53"/>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row>
    <row r="715" spans="1:36" ht="14.25" customHeight="1" x14ac:dyDescent="0.25">
      <c r="A715" s="53"/>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row>
    <row r="716" spans="1:36" ht="14.25" customHeight="1" x14ac:dyDescent="0.25">
      <c r="A716" s="53"/>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row>
    <row r="717" spans="1:36" ht="14.25" customHeight="1" x14ac:dyDescent="0.25">
      <c r="A717" s="53"/>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row>
    <row r="718" spans="1:36" ht="14.25" customHeight="1" x14ac:dyDescent="0.25">
      <c r="A718" s="53"/>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row>
    <row r="719" spans="1:36" ht="14.25" customHeight="1" x14ac:dyDescent="0.25">
      <c r="A719" s="53"/>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row>
    <row r="720" spans="1:36" ht="14.25" customHeight="1" x14ac:dyDescent="0.25">
      <c r="A720" s="53"/>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row>
    <row r="721" spans="1:36" ht="14.25" customHeight="1" x14ac:dyDescent="0.25">
      <c r="A721" s="53"/>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row>
    <row r="722" spans="1:36" ht="14.25" customHeight="1" x14ac:dyDescent="0.25">
      <c r="A722" s="53"/>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row>
    <row r="723" spans="1:36" ht="14.25" customHeight="1" x14ac:dyDescent="0.25">
      <c r="A723" s="53"/>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row>
    <row r="724" spans="1:36" ht="14.25" customHeight="1" x14ac:dyDescent="0.25">
      <c r="A724" s="53"/>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row>
    <row r="725" spans="1:36" ht="14.25" customHeight="1" x14ac:dyDescent="0.25">
      <c r="A725" s="53"/>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row>
    <row r="726" spans="1:36" ht="14.25" customHeight="1" x14ac:dyDescent="0.25">
      <c r="A726" s="53"/>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row>
    <row r="727" spans="1:36" ht="14.25" customHeight="1" x14ac:dyDescent="0.25">
      <c r="A727" s="53"/>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row>
    <row r="728" spans="1:36" ht="14.25" customHeight="1" x14ac:dyDescent="0.25">
      <c r="A728" s="53"/>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row>
    <row r="729" spans="1:36" ht="14.25" customHeight="1" x14ac:dyDescent="0.25">
      <c r="A729" s="53"/>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row>
    <row r="730" spans="1:36" ht="14.25" customHeight="1" x14ac:dyDescent="0.25">
      <c r="A730" s="53"/>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row>
    <row r="731" spans="1:36" ht="14.25" customHeight="1" x14ac:dyDescent="0.25">
      <c r="A731" s="53"/>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row>
    <row r="732" spans="1:36" ht="14.25" customHeight="1" x14ac:dyDescent="0.25">
      <c r="A732" s="53"/>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row>
    <row r="733" spans="1:36" ht="14.25" customHeight="1" x14ac:dyDescent="0.25">
      <c r="A733" s="53"/>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row>
    <row r="734" spans="1:36" ht="14.25" customHeight="1" x14ac:dyDescent="0.25">
      <c r="A734" s="53"/>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row>
    <row r="735" spans="1:36" ht="14.25" customHeight="1" x14ac:dyDescent="0.25">
      <c r="A735" s="53"/>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row>
    <row r="736" spans="1:36" ht="14.25" customHeight="1" x14ac:dyDescent="0.25">
      <c r="A736" s="53"/>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row>
    <row r="737" spans="1:36" ht="14.25" customHeight="1" x14ac:dyDescent="0.25">
      <c r="A737" s="53"/>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row>
    <row r="738" spans="1:36" ht="14.25" customHeight="1" x14ac:dyDescent="0.25">
      <c r="A738" s="53"/>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row>
    <row r="739" spans="1:36" ht="14.25" customHeight="1" x14ac:dyDescent="0.25">
      <c r="A739" s="53"/>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row>
    <row r="740" spans="1:36" ht="14.25" customHeight="1" x14ac:dyDescent="0.25">
      <c r="A740" s="53"/>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row>
    <row r="741" spans="1:36" ht="14.25" customHeight="1" x14ac:dyDescent="0.25">
      <c r="A741" s="53"/>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row>
    <row r="742" spans="1:36" ht="14.25" customHeight="1" x14ac:dyDescent="0.25">
      <c r="A742" s="53"/>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row>
    <row r="743" spans="1:36" ht="14.25" customHeight="1" x14ac:dyDescent="0.25">
      <c r="A743" s="53"/>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row>
    <row r="744" spans="1:36" ht="14.25" customHeight="1" x14ac:dyDescent="0.25">
      <c r="A744" s="53"/>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row>
    <row r="745" spans="1:36" ht="14.25" customHeight="1" x14ac:dyDescent="0.25">
      <c r="A745" s="53"/>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row>
    <row r="746" spans="1:36" ht="14.25" customHeight="1" x14ac:dyDescent="0.25">
      <c r="A746" s="53"/>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row>
    <row r="747" spans="1:36" ht="14.25" customHeight="1" x14ac:dyDescent="0.25">
      <c r="A747" s="53"/>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row>
    <row r="748" spans="1:36" ht="14.25" customHeight="1" x14ac:dyDescent="0.25">
      <c r="A748" s="53"/>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row>
    <row r="749" spans="1:36" ht="14.25" customHeight="1" x14ac:dyDescent="0.25">
      <c r="A749" s="53"/>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row>
    <row r="750" spans="1:36" ht="14.25" customHeight="1" x14ac:dyDescent="0.25">
      <c r="A750" s="53"/>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row>
    <row r="751" spans="1:36" ht="14.25" customHeight="1" x14ac:dyDescent="0.25">
      <c r="A751" s="53"/>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row>
    <row r="752" spans="1:36" ht="14.25" customHeight="1" x14ac:dyDescent="0.25">
      <c r="A752" s="53"/>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row>
    <row r="753" spans="1:36" ht="14.25" customHeight="1" x14ac:dyDescent="0.25">
      <c r="A753" s="53"/>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row>
    <row r="754" spans="1:36" ht="14.25" customHeight="1" x14ac:dyDescent="0.25">
      <c r="A754" s="53"/>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row>
    <row r="755" spans="1:36" ht="14.25" customHeight="1" x14ac:dyDescent="0.25">
      <c r="A755" s="53"/>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row>
    <row r="756" spans="1:36" ht="14.25" customHeight="1" x14ac:dyDescent="0.25">
      <c r="A756" s="53"/>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row>
    <row r="757" spans="1:36" ht="14.25" customHeight="1" x14ac:dyDescent="0.25">
      <c r="A757" s="53"/>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row>
    <row r="758" spans="1:36" ht="14.25" customHeight="1" x14ac:dyDescent="0.25">
      <c r="A758" s="53"/>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row>
    <row r="759" spans="1:36" ht="14.25" customHeight="1" x14ac:dyDescent="0.25">
      <c r="A759" s="53"/>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row>
    <row r="760" spans="1:36" ht="14.25" customHeight="1" x14ac:dyDescent="0.25">
      <c r="A760" s="53"/>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row>
    <row r="761" spans="1:36" ht="14.25" customHeight="1" x14ac:dyDescent="0.25">
      <c r="A761" s="53"/>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row>
    <row r="762" spans="1:36" ht="14.25" customHeight="1" x14ac:dyDescent="0.25">
      <c r="A762" s="53"/>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row>
    <row r="763" spans="1:36" ht="14.25" customHeight="1" x14ac:dyDescent="0.25">
      <c r="A763" s="53"/>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row>
    <row r="764" spans="1:36" ht="14.25" customHeight="1" x14ac:dyDescent="0.25">
      <c r="A764" s="53"/>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row>
    <row r="765" spans="1:36" ht="14.25" customHeight="1" x14ac:dyDescent="0.25">
      <c r="A765" s="53"/>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row>
    <row r="766" spans="1:36" ht="14.25" customHeight="1" x14ac:dyDescent="0.25">
      <c r="A766" s="53"/>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row>
    <row r="767" spans="1:36" ht="14.25" customHeight="1" x14ac:dyDescent="0.25">
      <c r="A767" s="53"/>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row>
    <row r="768" spans="1:36" ht="14.25" customHeight="1" x14ac:dyDescent="0.25">
      <c r="A768" s="53"/>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row>
    <row r="769" spans="1:36" ht="14.25" customHeight="1" x14ac:dyDescent="0.25">
      <c r="A769" s="53"/>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row>
    <row r="770" spans="1:36" ht="14.25" customHeight="1" x14ac:dyDescent="0.25">
      <c r="A770" s="53"/>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row>
    <row r="771" spans="1:36" ht="14.25" customHeight="1" x14ac:dyDescent="0.25">
      <c r="A771" s="53"/>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row>
    <row r="772" spans="1:36" ht="14.25" customHeight="1" x14ac:dyDescent="0.25">
      <c r="A772" s="53"/>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row>
    <row r="773" spans="1:36" ht="14.25" customHeight="1" x14ac:dyDescent="0.25">
      <c r="A773" s="53"/>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row>
    <row r="774" spans="1:36" ht="14.25" customHeight="1" x14ac:dyDescent="0.25">
      <c r="A774" s="53"/>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row>
    <row r="775" spans="1:36" ht="14.25" customHeight="1" x14ac:dyDescent="0.25">
      <c r="A775" s="53"/>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row>
    <row r="776" spans="1:36" ht="14.25" customHeight="1" x14ac:dyDescent="0.25">
      <c r="A776" s="53"/>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row>
    <row r="777" spans="1:36" ht="14.25" customHeight="1" x14ac:dyDescent="0.25">
      <c r="A777" s="53"/>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row>
    <row r="778" spans="1:36" ht="14.25" customHeight="1" x14ac:dyDescent="0.25">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row>
    <row r="779" spans="1:36" ht="14.25" customHeight="1" x14ac:dyDescent="0.25">
      <c r="A779" s="53"/>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row>
    <row r="780" spans="1:36" ht="14.25" customHeight="1" x14ac:dyDescent="0.25">
      <c r="A780" s="53"/>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row>
    <row r="781" spans="1:36" ht="14.25" customHeight="1" x14ac:dyDescent="0.25">
      <c r="A781" s="53"/>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row>
    <row r="782" spans="1:36" ht="14.25" customHeight="1" x14ac:dyDescent="0.25">
      <c r="A782" s="53"/>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row>
    <row r="783" spans="1:36" ht="14.25" customHeight="1" x14ac:dyDescent="0.25">
      <c r="A783" s="53"/>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row>
    <row r="784" spans="1:36" ht="14.25" customHeight="1" x14ac:dyDescent="0.25">
      <c r="A784" s="53"/>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row>
    <row r="785" spans="1:36" ht="14.25" customHeight="1" x14ac:dyDescent="0.25">
      <c r="A785" s="53"/>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row>
    <row r="786" spans="1:36" ht="14.25" customHeight="1" x14ac:dyDescent="0.25">
      <c r="A786" s="53"/>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row>
    <row r="787" spans="1:36" ht="14.25" customHeight="1" x14ac:dyDescent="0.25">
      <c r="A787" s="53"/>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row>
    <row r="788" spans="1:36" ht="14.25" customHeight="1" x14ac:dyDescent="0.25">
      <c r="A788" s="53"/>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row>
    <row r="789" spans="1:36" ht="14.25" customHeight="1" x14ac:dyDescent="0.25">
      <c r="A789" s="53"/>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row>
    <row r="790" spans="1:36" ht="14.25" customHeight="1" x14ac:dyDescent="0.25">
      <c r="A790" s="53"/>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row>
    <row r="791" spans="1:36" ht="14.25" customHeight="1" x14ac:dyDescent="0.25">
      <c r="A791" s="53"/>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row>
    <row r="792" spans="1:36" ht="14.25" customHeight="1" x14ac:dyDescent="0.25">
      <c r="A792" s="53"/>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row>
    <row r="793" spans="1:36" ht="14.25" customHeight="1" x14ac:dyDescent="0.25">
      <c r="A793" s="53"/>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row>
    <row r="794" spans="1:36" ht="14.25" customHeight="1" x14ac:dyDescent="0.25">
      <c r="A794" s="53"/>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row>
    <row r="795" spans="1:36" ht="14.25" customHeight="1" x14ac:dyDescent="0.25">
      <c r="A795" s="53"/>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row>
    <row r="796" spans="1:36" ht="14.25" customHeight="1" x14ac:dyDescent="0.25">
      <c r="A796" s="53"/>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row>
    <row r="797" spans="1:36" ht="14.25" customHeight="1" x14ac:dyDescent="0.25">
      <c r="A797" s="53"/>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row>
    <row r="798" spans="1:36" ht="14.25" customHeight="1" x14ac:dyDescent="0.25">
      <c r="A798" s="53"/>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row>
    <row r="799" spans="1:36" ht="14.25" customHeight="1" x14ac:dyDescent="0.25">
      <c r="A799" s="53"/>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row>
    <row r="800" spans="1:36" ht="14.25" customHeight="1" x14ac:dyDescent="0.25">
      <c r="A800" s="53"/>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row>
    <row r="801" spans="1:36" ht="14.25" customHeight="1" x14ac:dyDescent="0.25">
      <c r="A801" s="53"/>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row>
    <row r="802" spans="1:36" ht="14.25" customHeight="1" x14ac:dyDescent="0.25">
      <c r="A802" s="53"/>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row>
    <row r="803" spans="1:36" ht="14.25" customHeight="1" x14ac:dyDescent="0.25">
      <c r="A803" s="53"/>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row>
    <row r="804" spans="1:36" ht="14.25" customHeight="1" x14ac:dyDescent="0.25">
      <c r="A804" s="53"/>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row>
    <row r="805" spans="1:36" ht="14.25" customHeight="1" x14ac:dyDescent="0.25">
      <c r="A805" s="53"/>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row>
    <row r="806" spans="1:36" ht="14.25" customHeight="1" x14ac:dyDescent="0.25">
      <c r="A806" s="53"/>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row>
    <row r="807" spans="1:36" ht="14.25" customHeight="1" x14ac:dyDescent="0.25">
      <c r="A807" s="53"/>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row>
    <row r="808" spans="1:36" ht="14.25" customHeight="1" x14ac:dyDescent="0.25">
      <c r="A808" s="53"/>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row>
    <row r="809" spans="1:36" ht="14.25" customHeight="1" x14ac:dyDescent="0.25">
      <c r="A809" s="53"/>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row>
    <row r="810" spans="1:36" ht="14.25" customHeight="1" x14ac:dyDescent="0.25">
      <c r="A810" s="53"/>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row>
    <row r="811" spans="1:36" ht="14.25" customHeight="1" x14ac:dyDescent="0.25">
      <c r="A811" s="53"/>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row>
    <row r="812" spans="1:36" ht="14.25" customHeight="1" x14ac:dyDescent="0.25">
      <c r="A812" s="53"/>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row>
    <row r="813" spans="1:36" ht="14.25" customHeight="1" x14ac:dyDescent="0.25">
      <c r="A813" s="53"/>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row>
    <row r="814" spans="1:36" ht="14.25" customHeight="1" x14ac:dyDescent="0.25">
      <c r="A814" s="53"/>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row>
    <row r="815" spans="1:36" ht="14.25" customHeight="1" x14ac:dyDescent="0.25">
      <c r="A815" s="53"/>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row>
    <row r="816" spans="1:36" ht="14.25" customHeight="1" x14ac:dyDescent="0.25">
      <c r="A816" s="53"/>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row>
    <row r="817" spans="1:36" ht="14.25" customHeight="1" x14ac:dyDescent="0.25">
      <c r="A817" s="53"/>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row>
    <row r="818" spans="1:36" ht="14.25" customHeight="1" x14ac:dyDescent="0.25">
      <c r="A818" s="53"/>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row>
    <row r="819" spans="1:36" ht="14.25" customHeight="1" x14ac:dyDescent="0.25">
      <c r="A819" s="53"/>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row>
    <row r="820" spans="1:36" ht="14.25" customHeight="1" x14ac:dyDescent="0.25">
      <c r="A820" s="53"/>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row>
    <row r="821" spans="1:36" ht="14.25" customHeight="1" x14ac:dyDescent="0.25">
      <c r="A821" s="53"/>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row>
    <row r="822" spans="1:36" ht="14.25" customHeight="1" x14ac:dyDescent="0.25">
      <c r="A822" s="53"/>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row>
    <row r="823" spans="1:36" ht="14.25" customHeight="1" x14ac:dyDescent="0.25">
      <c r="A823" s="53"/>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row>
    <row r="824" spans="1:36" ht="14.25" customHeight="1" x14ac:dyDescent="0.25">
      <c r="A824" s="53"/>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row>
    <row r="825" spans="1:36" ht="14.25" customHeight="1" x14ac:dyDescent="0.25">
      <c r="A825" s="53"/>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row>
    <row r="826" spans="1:36" ht="14.25" customHeight="1" x14ac:dyDescent="0.25">
      <c r="A826" s="53"/>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row>
    <row r="827" spans="1:36" ht="14.25" customHeight="1" x14ac:dyDescent="0.25">
      <c r="A827" s="53"/>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row>
    <row r="828" spans="1:36" ht="14.25" customHeight="1" x14ac:dyDescent="0.25">
      <c r="A828" s="53"/>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row>
    <row r="829" spans="1:36" ht="14.25" customHeight="1" x14ac:dyDescent="0.25">
      <c r="A829" s="53"/>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row>
    <row r="830" spans="1:36" ht="14.25" customHeight="1" x14ac:dyDescent="0.25">
      <c r="A830" s="53"/>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row>
    <row r="831" spans="1:36" ht="14.25" customHeight="1" x14ac:dyDescent="0.25">
      <c r="A831" s="53"/>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row>
    <row r="832" spans="1:36" ht="14.25" customHeight="1" x14ac:dyDescent="0.25">
      <c r="A832" s="53"/>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row>
    <row r="833" spans="1:36" ht="14.25" customHeight="1" x14ac:dyDescent="0.25">
      <c r="A833" s="53"/>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row>
    <row r="834" spans="1:36" ht="14.25" customHeight="1" x14ac:dyDescent="0.25">
      <c r="A834" s="53"/>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row>
    <row r="835" spans="1:36" ht="14.25" customHeight="1" x14ac:dyDescent="0.25">
      <c r="A835" s="53"/>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row>
    <row r="836" spans="1:36" ht="14.25" customHeight="1" x14ac:dyDescent="0.25">
      <c r="A836" s="53"/>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row>
    <row r="837" spans="1:36" ht="14.25" customHeight="1" x14ac:dyDescent="0.25">
      <c r="A837" s="53"/>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row>
    <row r="838" spans="1:36" ht="14.25" customHeight="1" x14ac:dyDescent="0.25">
      <c r="A838" s="53"/>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row>
    <row r="839" spans="1:36" ht="14.25" customHeight="1" x14ac:dyDescent="0.25">
      <c r="A839" s="53"/>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row>
    <row r="840" spans="1:36" ht="14.25" customHeight="1" x14ac:dyDescent="0.25">
      <c r="A840" s="53"/>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row>
    <row r="841" spans="1:36" ht="14.25" customHeight="1" x14ac:dyDescent="0.25">
      <c r="A841" s="53"/>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row>
    <row r="842" spans="1:36" ht="14.25" customHeight="1" x14ac:dyDescent="0.25">
      <c r="A842" s="53"/>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row>
    <row r="843" spans="1:36" ht="14.25" customHeight="1" x14ac:dyDescent="0.25">
      <c r="A843" s="53"/>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row>
    <row r="844" spans="1:36" ht="14.25" customHeight="1" x14ac:dyDescent="0.25">
      <c r="A844" s="53"/>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row>
    <row r="845" spans="1:36" ht="14.25" customHeight="1" x14ac:dyDescent="0.25">
      <c r="A845" s="53"/>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row>
    <row r="846" spans="1:36" ht="14.25" customHeight="1" x14ac:dyDescent="0.25">
      <c r="A846" s="53"/>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row>
    <row r="847" spans="1:36" ht="14.25" customHeight="1" x14ac:dyDescent="0.25">
      <c r="A847" s="53"/>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row>
    <row r="848" spans="1:36" ht="14.25" customHeight="1" x14ac:dyDescent="0.25">
      <c r="A848" s="53"/>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row>
    <row r="849" spans="1:36" ht="14.25" customHeight="1" x14ac:dyDescent="0.25">
      <c r="A849" s="53"/>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row>
    <row r="850" spans="1:36" ht="14.25" customHeight="1" x14ac:dyDescent="0.25">
      <c r="A850" s="53"/>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row>
    <row r="851" spans="1:36" ht="14.25" customHeight="1" x14ac:dyDescent="0.25">
      <c r="A851" s="53"/>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row>
    <row r="852" spans="1:36" ht="14.25" customHeight="1" x14ac:dyDescent="0.25">
      <c r="A852" s="53"/>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row>
    <row r="853" spans="1:36" ht="14.25" customHeight="1" x14ac:dyDescent="0.25">
      <c r="A853" s="53"/>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row>
    <row r="854" spans="1:36" ht="14.25" customHeight="1" x14ac:dyDescent="0.25">
      <c r="A854" s="53"/>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row>
    <row r="855" spans="1:36" ht="14.25" customHeight="1" x14ac:dyDescent="0.25">
      <c r="A855" s="53"/>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row>
    <row r="856" spans="1:36" ht="14.25" customHeight="1" x14ac:dyDescent="0.25">
      <c r="A856" s="53"/>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row>
    <row r="857" spans="1:36" ht="14.25" customHeight="1" x14ac:dyDescent="0.25">
      <c r="A857" s="53"/>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row>
    <row r="858" spans="1:36" ht="14.25" customHeight="1" x14ac:dyDescent="0.25">
      <c r="A858" s="53"/>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row>
    <row r="859" spans="1:36" ht="14.25" customHeight="1" x14ac:dyDescent="0.25">
      <c r="A859" s="53"/>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row>
    <row r="860" spans="1:36" ht="14.25" customHeight="1" x14ac:dyDescent="0.25">
      <c r="A860" s="53"/>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row>
    <row r="861" spans="1:36" ht="14.25" customHeight="1" x14ac:dyDescent="0.25">
      <c r="A861" s="53"/>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row>
    <row r="862" spans="1:36" ht="14.25" customHeight="1" x14ac:dyDescent="0.25">
      <c r="A862" s="53"/>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row>
    <row r="863" spans="1:36" ht="14.25" customHeight="1" x14ac:dyDescent="0.25">
      <c r="A863" s="53"/>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row>
    <row r="864" spans="1:36" ht="14.25" customHeight="1" x14ac:dyDescent="0.25">
      <c r="A864" s="53"/>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row>
    <row r="865" spans="1:36" ht="14.25" customHeight="1" x14ac:dyDescent="0.25">
      <c r="A865" s="53"/>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row>
    <row r="866" spans="1:36" ht="14.25" customHeight="1" x14ac:dyDescent="0.25">
      <c r="A866" s="53"/>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row>
    <row r="867" spans="1:36" ht="14.25" customHeight="1" x14ac:dyDescent="0.25">
      <c r="A867" s="53"/>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row>
    <row r="868" spans="1:36" ht="14.25" customHeight="1" x14ac:dyDescent="0.25">
      <c r="A868" s="53"/>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row>
    <row r="869" spans="1:36" ht="14.25" customHeight="1" x14ac:dyDescent="0.25">
      <c r="A869" s="53"/>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row>
    <row r="870" spans="1:36" ht="14.25" customHeight="1" x14ac:dyDescent="0.25">
      <c r="A870" s="53"/>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row>
    <row r="871" spans="1:36" ht="14.25" customHeight="1" x14ac:dyDescent="0.25">
      <c r="A871" s="53"/>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row>
    <row r="872" spans="1:36" ht="14.25" customHeight="1" x14ac:dyDescent="0.25">
      <c r="A872" s="53"/>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row>
    <row r="873" spans="1:36" ht="14.25" customHeight="1" x14ac:dyDescent="0.25">
      <c r="A873" s="53"/>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row>
    <row r="874" spans="1:36" ht="14.25" customHeight="1" x14ac:dyDescent="0.25">
      <c r="A874" s="53"/>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row>
    <row r="875" spans="1:36" ht="14.25" customHeight="1" x14ac:dyDescent="0.25">
      <c r="A875" s="53"/>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row>
    <row r="876" spans="1:36" ht="14.25" customHeight="1" x14ac:dyDescent="0.25">
      <c r="A876" s="53"/>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row>
    <row r="877" spans="1:36" ht="14.25" customHeight="1" x14ac:dyDescent="0.25">
      <c r="A877" s="53"/>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row>
    <row r="878" spans="1:36" ht="14.25" customHeight="1" x14ac:dyDescent="0.25">
      <c r="A878" s="53"/>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row>
    <row r="879" spans="1:36" ht="14.25" customHeight="1" x14ac:dyDescent="0.25">
      <c r="A879" s="53"/>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row>
    <row r="880" spans="1:36" ht="14.25" customHeight="1" x14ac:dyDescent="0.25">
      <c r="A880" s="53"/>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row>
    <row r="881" spans="1:36" ht="14.25" customHeight="1" x14ac:dyDescent="0.25">
      <c r="A881" s="53"/>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row>
    <row r="882" spans="1:36" ht="14.25" customHeight="1" x14ac:dyDescent="0.25">
      <c r="A882" s="53"/>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row>
    <row r="883" spans="1:36" ht="14.25" customHeight="1" x14ac:dyDescent="0.25">
      <c r="A883" s="53"/>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row>
    <row r="884" spans="1:36" ht="14.25" customHeight="1" x14ac:dyDescent="0.25">
      <c r="A884" s="53"/>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row>
    <row r="885" spans="1:36" ht="14.25" customHeight="1" x14ac:dyDescent="0.25">
      <c r="A885" s="53"/>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row>
    <row r="886" spans="1:36" ht="14.25" customHeight="1" x14ac:dyDescent="0.25">
      <c r="A886" s="53"/>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row>
    <row r="887" spans="1:36" ht="14.25" customHeight="1" x14ac:dyDescent="0.25">
      <c r="A887" s="53"/>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row>
    <row r="888" spans="1:36" ht="14.25" customHeight="1" x14ac:dyDescent="0.25">
      <c r="A888" s="53"/>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row>
    <row r="889" spans="1:36" ht="14.25" customHeight="1" x14ac:dyDescent="0.25">
      <c r="A889" s="53"/>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row>
    <row r="890" spans="1:36" ht="14.25" customHeight="1" x14ac:dyDescent="0.25">
      <c r="A890" s="53"/>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row>
    <row r="891" spans="1:36" ht="14.25" customHeight="1" x14ac:dyDescent="0.25">
      <c r="A891" s="53"/>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row>
    <row r="892" spans="1:36" ht="14.25" customHeight="1" x14ac:dyDescent="0.25">
      <c r="A892" s="53"/>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row>
    <row r="893" spans="1:36" ht="14.25" customHeight="1" x14ac:dyDescent="0.25">
      <c r="A893" s="53"/>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row>
    <row r="894" spans="1:36" ht="14.25" customHeight="1" x14ac:dyDescent="0.25">
      <c r="A894" s="53"/>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row>
    <row r="895" spans="1:36" ht="14.25" customHeight="1" x14ac:dyDescent="0.25">
      <c r="A895" s="53"/>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row>
    <row r="896" spans="1:36" ht="14.25" customHeight="1" x14ac:dyDescent="0.25">
      <c r="A896" s="53"/>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row>
    <row r="897" spans="1:36" ht="14.25" customHeight="1" x14ac:dyDescent="0.25">
      <c r="A897" s="53"/>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row>
    <row r="898" spans="1:36" ht="14.25" customHeight="1" x14ac:dyDescent="0.25">
      <c r="A898" s="53"/>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row>
    <row r="899" spans="1:36" ht="14.25" customHeight="1" x14ac:dyDescent="0.25">
      <c r="A899" s="53"/>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row>
    <row r="900" spans="1:36" ht="14.25" customHeight="1" x14ac:dyDescent="0.25">
      <c r="A900" s="53"/>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row>
    <row r="901" spans="1:36" ht="14.25" customHeight="1" x14ac:dyDescent="0.25">
      <c r="A901" s="53"/>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row>
    <row r="902" spans="1:36" ht="14.25" customHeight="1" x14ac:dyDescent="0.25">
      <c r="A902" s="53"/>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row>
    <row r="903" spans="1:36" ht="14.25" customHeight="1" x14ac:dyDescent="0.25">
      <c r="A903" s="53"/>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row>
    <row r="904" spans="1:36" ht="14.25" customHeight="1" x14ac:dyDescent="0.25">
      <c r="A904" s="53"/>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row>
    <row r="905" spans="1:36" ht="14.25" customHeight="1" x14ac:dyDescent="0.25">
      <c r="A905" s="53"/>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row>
    <row r="906" spans="1:36" ht="14.25" customHeight="1" x14ac:dyDescent="0.25">
      <c r="A906" s="53"/>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row>
    <row r="907" spans="1:36" ht="14.25" customHeight="1" x14ac:dyDescent="0.25">
      <c r="A907" s="53"/>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row>
    <row r="908" spans="1:36" ht="14.25" customHeight="1" x14ac:dyDescent="0.25">
      <c r="A908" s="53"/>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row>
    <row r="909" spans="1:36" ht="14.25" customHeight="1" x14ac:dyDescent="0.25">
      <c r="A909" s="53"/>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row>
    <row r="910" spans="1:36" ht="14.25" customHeight="1" x14ac:dyDescent="0.25">
      <c r="A910" s="53"/>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row>
    <row r="911" spans="1:36" ht="14.25" customHeight="1" x14ac:dyDescent="0.25">
      <c r="A911" s="53"/>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row>
    <row r="912" spans="1:36" ht="14.25" customHeight="1" x14ac:dyDescent="0.25">
      <c r="A912" s="53"/>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row>
    <row r="913" spans="1:36" ht="14.25" customHeight="1" x14ac:dyDescent="0.25">
      <c r="A913" s="53"/>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row>
    <row r="914" spans="1:36" ht="14.25" customHeight="1" x14ac:dyDescent="0.25">
      <c r="A914" s="53"/>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row>
    <row r="915" spans="1:36" ht="14.25" customHeight="1" x14ac:dyDescent="0.25">
      <c r="A915" s="53"/>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row>
    <row r="916" spans="1:36" ht="14.25" customHeight="1" x14ac:dyDescent="0.25">
      <c r="A916" s="53"/>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row>
    <row r="917" spans="1:36" ht="14.25" customHeight="1" x14ac:dyDescent="0.25">
      <c r="A917" s="53"/>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row>
    <row r="918" spans="1:36" ht="14.25" customHeight="1" x14ac:dyDescent="0.25">
      <c r="A918" s="53"/>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row>
    <row r="919" spans="1:36" ht="14.25" customHeight="1" x14ac:dyDescent="0.25">
      <c r="A919" s="53"/>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row>
    <row r="920" spans="1:36" ht="14.25" customHeight="1" x14ac:dyDescent="0.25">
      <c r="A920" s="53"/>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row>
    <row r="921" spans="1:36" ht="14.25" customHeight="1" x14ac:dyDescent="0.25">
      <c r="A921" s="53"/>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row>
    <row r="922" spans="1:36" ht="14.25" customHeight="1" x14ac:dyDescent="0.25">
      <c r="A922" s="53"/>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row>
    <row r="923" spans="1:36" ht="14.25" customHeight="1" x14ac:dyDescent="0.25">
      <c r="A923" s="53"/>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row>
    <row r="924" spans="1:36" ht="14.25" customHeight="1" x14ac:dyDescent="0.25">
      <c r="A924" s="53"/>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row>
    <row r="925" spans="1:36" ht="14.25" customHeight="1" x14ac:dyDescent="0.25">
      <c r="A925" s="53"/>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row>
    <row r="926" spans="1:36" ht="14.25" customHeight="1" x14ac:dyDescent="0.25">
      <c r="A926" s="53"/>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row>
    <row r="927" spans="1:36" ht="14.25" customHeight="1" x14ac:dyDescent="0.25">
      <c r="A927" s="53"/>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row>
    <row r="928" spans="1:36" ht="14.25" customHeight="1" x14ac:dyDescent="0.25">
      <c r="A928" s="53"/>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row>
    <row r="929" spans="1:36" ht="14.25" customHeight="1" x14ac:dyDescent="0.25">
      <c r="A929" s="53"/>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row>
    <row r="930" spans="1:36" ht="14.25" customHeight="1" x14ac:dyDescent="0.25">
      <c r="A930" s="53"/>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row>
    <row r="931" spans="1:36" ht="14.25" customHeight="1" x14ac:dyDescent="0.25">
      <c r="A931" s="53"/>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row>
    <row r="932" spans="1:36" ht="14.25" customHeight="1" x14ac:dyDescent="0.25">
      <c r="A932" s="53"/>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row>
    <row r="933" spans="1:36" ht="14.25" customHeight="1" x14ac:dyDescent="0.25">
      <c r="A933" s="53"/>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row>
    <row r="934" spans="1:36" ht="14.25" customHeight="1" x14ac:dyDescent="0.25">
      <c r="A934" s="53"/>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row>
    <row r="935" spans="1:36" ht="14.25" customHeight="1" x14ac:dyDescent="0.25">
      <c r="A935" s="53"/>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row>
    <row r="936" spans="1:36" ht="14.25" customHeight="1" x14ac:dyDescent="0.25">
      <c r="A936" s="53"/>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row>
    <row r="937" spans="1:36" ht="14.25" customHeight="1" x14ac:dyDescent="0.25">
      <c r="A937" s="53"/>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row>
    <row r="938" spans="1:36" ht="14.25" customHeight="1" x14ac:dyDescent="0.25">
      <c r="A938" s="53"/>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row>
    <row r="939" spans="1:36" ht="14.25" customHeight="1" x14ac:dyDescent="0.25">
      <c r="A939" s="53"/>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row>
    <row r="940" spans="1:36" ht="14.25" customHeight="1" x14ac:dyDescent="0.25">
      <c r="A940" s="53"/>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row>
    <row r="941" spans="1:36" ht="14.25" customHeight="1" x14ac:dyDescent="0.25">
      <c r="A941" s="53"/>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row>
    <row r="942" spans="1:36" ht="14.25" customHeight="1" x14ac:dyDescent="0.25">
      <c r="A942" s="53"/>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row>
    <row r="943" spans="1:36" ht="14.25" customHeight="1" x14ac:dyDescent="0.25">
      <c r="A943" s="53"/>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row>
    <row r="944" spans="1:36" ht="14.25" customHeight="1" x14ac:dyDescent="0.25">
      <c r="A944" s="53"/>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row>
    <row r="945" spans="1:36" ht="14.25" customHeight="1" x14ac:dyDescent="0.25">
      <c r="A945" s="53"/>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row>
    <row r="946" spans="1:36" ht="14.25" customHeight="1" x14ac:dyDescent="0.25">
      <c r="A946" s="53"/>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row>
    <row r="947" spans="1:36" ht="14.25" customHeight="1" x14ac:dyDescent="0.25">
      <c r="A947" s="53"/>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row>
    <row r="948" spans="1:36" ht="14.25" customHeight="1" x14ac:dyDescent="0.25">
      <c r="A948" s="53"/>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row>
    <row r="949" spans="1:36" ht="14.25" customHeight="1" x14ac:dyDescent="0.25">
      <c r="A949" s="53"/>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row>
    <row r="950" spans="1:36" ht="14.25" customHeight="1" x14ac:dyDescent="0.25">
      <c r="A950" s="53"/>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row>
    <row r="951" spans="1:36" ht="14.25" customHeight="1" x14ac:dyDescent="0.25">
      <c r="A951" s="53"/>
      <c r="B951" s="53"/>
      <c r="C951" s="53"/>
      <c r="D951" s="53"/>
      <c r="E951" s="53"/>
      <c r="F951" s="53"/>
      <c r="G951" s="53"/>
      <c r="H951" s="53"/>
      <c r="I951" s="53"/>
      <c r="J951" s="53"/>
      <c r="K951" s="53"/>
      <c r="L951" s="53"/>
      <c r="M951" s="53"/>
      <c r="N951" s="53"/>
      <c r="O951" s="53"/>
      <c r="P951" s="53"/>
      <c r="Q951" s="53"/>
      <c r="R951" s="53"/>
      <c r="S951" s="53"/>
      <c r="T951" s="53"/>
      <c r="U951" s="53"/>
      <c r="V951" s="53"/>
      <c r="W951" s="53"/>
      <c r="X951" s="53"/>
      <c r="Y951" s="53"/>
      <c r="Z951" s="53"/>
      <c r="AA951" s="53"/>
      <c r="AB951" s="53"/>
      <c r="AC951" s="53"/>
      <c r="AD951" s="53"/>
      <c r="AE951" s="53"/>
      <c r="AF951" s="53"/>
      <c r="AG951" s="53"/>
      <c r="AH951" s="53"/>
      <c r="AI951" s="53"/>
      <c r="AJ951" s="53"/>
    </row>
    <row r="952" spans="1:36" ht="14.25" customHeight="1" x14ac:dyDescent="0.25">
      <c r="A952" s="53"/>
      <c r="B952" s="53"/>
      <c r="C952" s="53"/>
      <c r="D952" s="53"/>
      <c r="E952" s="53"/>
      <c r="F952" s="53"/>
      <c r="G952" s="53"/>
      <c r="H952" s="53"/>
      <c r="I952" s="53"/>
      <c r="J952" s="53"/>
      <c r="K952" s="53"/>
      <c r="L952" s="53"/>
      <c r="M952" s="53"/>
      <c r="N952" s="53"/>
      <c r="O952" s="53"/>
      <c r="P952" s="53"/>
      <c r="Q952" s="53"/>
      <c r="R952" s="53"/>
      <c r="S952" s="53"/>
      <c r="T952" s="53"/>
      <c r="U952" s="53"/>
      <c r="V952" s="53"/>
      <c r="W952" s="53"/>
      <c r="X952" s="53"/>
      <c r="Y952" s="53"/>
      <c r="Z952" s="53"/>
      <c r="AA952" s="53"/>
      <c r="AB952" s="53"/>
      <c r="AC952" s="53"/>
      <c r="AD952" s="53"/>
      <c r="AE952" s="53"/>
      <c r="AF952" s="53"/>
      <c r="AG952" s="53"/>
      <c r="AH952" s="53"/>
      <c r="AI952" s="53"/>
      <c r="AJ952" s="53"/>
    </row>
    <row r="953" spans="1:36" ht="14.25" customHeight="1" x14ac:dyDescent="0.25">
      <c r="A953" s="53"/>
      <c r="B953" s="53"/>
      <c r="C953" s="53"/>
      <c r="D953" s="53"/>
      <c r="E953" s="53"/>
      <c r="F953" s="53"/>
      <c r="G953" s="53"/>
      <c r="H953" s="53"/>
      <c r="I953" s="53"/>
      <c r="J953" s="53"/>
      <c r="K953" s="53"/>
      <c r="L953" s="53"/>
      <c r="M953" s="53"/>
      <c r="N953" s="53"/>
      <c r="O953" s="53"/>
      <c r="P953" s="53"/>
      <c r="Q953" s="53"/>
      <c r="R953" s="53"/>
      <c r="S953" s="53"/>
      <c r="T953" s="53"/>
      <c r="U953" s="53"/>
      <c r="V953" s="53"/>
      <c r="W953" s="53"/>
      <c r="X953" s="53"/>
      <c r="Y953" s="53"/>
      <c r="Z953" s="53"/>
      <c r="AA953" s="53"/>
      <c r="AB953" s="53"/>
      <c r="AC953" s="53"/>
      <c r="AD953" s="53"/>
      <c r="AE953" s="53"/>
      <c r="AF953" s="53"/>
      <c r="AG953" s="53"/>
      <c r="AH953" s="53"/>
      <c r="AI953" s="53"/>
      <c r="AJ953" s="53"/>
    </row>
    <row r="954" spans="1:36" ht="14.25" customHeight="1" x14ac:dyDescent="0.25">
      <c r="A954" s="53"/>
      <c r="B954" s="53"/>
      <c r="C954" s="53"/>
      <c r="D954" s="53"/>
      <c r="E954" s="53"/>
      <c r="F954" s="53"/>
      <c r="G954" s="53"/>
      <c r="H954" s="53"/>
      <c r="I954" s="53"/>
      <c r="J954" s="53"/>
      <c r="K954" s="53"/>
      <c r="L954" s="53"/>
      <c r="M954" s="53"/>
      <c r="N954" s="53"/>
      <c r="O954" s="53"/>
      <c r="P954" s="53"/>
      <c r="Q954" s="53"/>
      <c r="R954" s="53"/>
      <c r="S954" s="53"/>
      <c r="T954" s="53"/>
      <c r="U954" s="53"/>
      <c r="V954" s="53"/>
      <c r="W954" s="53"/>
      <c r="X954" s="53"/>
      <c r="Y954" s="53"/>
      <c r="Z954" s="53"/>
      <c r="AA954" s="53"/>
      <c r="AB954" s="53"/>
      <c r="AC954" s="53"/>
      <c r="AD954" s="53"/>
      <c r="AE954" s="53"/>
      <c r="AF954" s="53"/>
      <c r="AG954" s="53"/>
      <c r="AH954" s="53"/>
      <c r="AI954" s="53"/>
      <c r="AJ954" s="53"/>
    </row>
    <row r="955" spans="1:36" ht="14.25" customHeight="1" x14ac:dyDescent="0.25">
      <c r="A955" s="53"/>
      <c r="B955" s="53"/>
      <c r="C955" s="53"/>
      <c r="D955" s="53"/>
      <c r="E955" s="53"/>
      <c r="F955" s="53"/>
      <c r="G955" s="53"/>
      <c r="H955" s="53"/>
      <c r="I955" s="53"/>
      <c r="J955" s="53"/>
      <c r="K955" s="53"/>
      <c r="L955" s="53"/>
      <c r="M955" s="53"/>
      <c r="N955" s="53"/>
      <c r="O955" s="53"/>
      <c r="P955" s="53"/>
      <c r="Q955" s="53"/>
      <c r="R955" s="53"/>
      <c r="S955" s="53"/>
      <c r="T955" s="53"/>
      <c r="U955" s="53"/>
      <c r="V955" s="53"/>
      <c r="W955" s="53"/>
      <c r="X955" s="53"/>
      <c r="Y955" s="53"/>
      <c r="Z955" s="53"/>
      <c r="AA955" s="53"/>
      <c r="AB955" s="53"/>
      <c r="AC955" s="53"/>
      <c r="AD955" s="53"/>
      <c r="AE955" s="53"/>
      <c r="AF955" s="53"/>
      <c r="AG955" s="53"/>
      <c r="AH955" s="53"/>
      <c r="AI955" s="53"/>
      <c r="AJ955" s="53"/>
    </row>
    <row r="956" spans="1:36" ht="14.25" customHeight="1" x14ac:dyDescent="0.25">
      <c r="A956" s="53"/>
      <c r="B956" s="53"/>
      <c r="C956" s="53"/>
      <c r="D956" s="53"/>
      <c r="E956" s="53"/>
      <c r="F956" s="53"/>
      <c r="G956" s="53"/>
      <c r="H956" s="53"/>
      <c r="I956" s="53"/>
      <c r="J956" s="53"/>
      <c r="K956" s="53"/>
      <c r="L956" s="53"/>
      <c r="M956" s="53"/>
      <c r="N956" s="53"/>
      <c r="O956" s="53"/>
      <c r="P956" s="53"/>
      <c r="Q956" s="53"/>
      <c r="R956" s="53"/>
      <c r="S956" s="53"/>
      <c r="T956" s="53"/>
      <c r="U956" s="53"/>
      <c r="V956" s="53"/>
      <c r="W956" s="53"/>
      <c r="X956" s="53"/>
      <c r="Y956" s="53"/>
      <c r="Z956" s="53"/>
      <c r="AA956" s="53"/>
      <c r="AB956" s="53"/>
      <c r="AC956" s="53"/>
      <c r="AD956" s="53"/>
      <c r="AE956" s="53"/>
      <c r="AF956" s="53"/>
      <c r="AG956" s="53"/>
      <c r="AH956" s="53"/>
      <c r="AI956" s="53"/>
      <c r="AJ956" s="53"/>
    </row>
    <row r="957" spans="1:36" ht="14.25" customHeight="1" x14ac:dyDescent="0.25">
      <c r="A957" s="53"/>
      <c r="B957" s="53"/>
      <c r="C957" s="53"/>
      <c r="D957" s="53"/>
      <c r="E957" s="53"/>
      <c r="F957" s="53"/>
      <c r="G957" s="53"/>
      <c r="H957" s="53"/>
      <c r="I957" s="53"/>
      <c r="J957" s="53"/>
      <c r="K957" s="53"/>
      <c r="L957" s="53"/>
      <c r="M957" s="53"/>
      <c r="N957" s="53"/>
      <c r="O957" s="53"/>
      <c r="P957" s="53"/>
      <c r="Q957" s="53"/>
      <c r="R957" s="53"/>
      <c r="S957" s="53"/>
      <c r="T957" s="53"/>
      <c r="U957" s="53"/>
      <c r="V957" s="53"/>
      <c r="W957" s="53"/>
      <c r="X957" s="53"/>
      <c r="Y957" s="53"/>
      <c r="Z957" s="53"/>
      <c r="AA957" s="53"/>
      <c r="AB957" s="53"/>
      <c r="AC957" s="53"/>
      <c r="AD957" s="53"/>
      <c r="AE957" s="53"/>
      <c r="AF957" s="53"/>
      <c r="AG957" s="53"/>
      <c r="AH957" s="53"/>
      <c r="AI957" s="53"/>
      <c r="AJ957" s="53"/>
    </row>
    <row r="958" spans="1:36" ht="14.25" customHeight="1" x14ac:dyDescent="0.25">
      <c r="A958" s="53"/>
      <c r="B958" s="53"/>
      <c r="C958" s="53"/>
      <c r="D958" s="53"/>
      <c r="E958" s="53"/>
      <c r="F958" s="53"/>
      <c r="G958" s="53"/>
      <c r="H958" s="53"/>
      <c r="I958" s="53"/>
      <c r="J958" s="53"/>
      <c r="K958" s="53"/>
      <c r="L958" s="53"/>
      <c r="M958" s="53"/>
      <c r="N958" s="53"/>
      <c r="O958" s="53"/>
      <c r="P958" s="53"/>
      <c r="Q958" s="53"/>
      <c r="R958" s="53"/>
      <c r="S958" s="53"/>
      <c r="T958" s="53"/>
      <c r="U958" s="53"/>
      <c r="V958" s="53"/>
      <c r="W958" s="53"/>
      <c r="X958" s="53"/>
      <c r="Y958" s="53"/>
      <c r="Z958" s="53"/>
      <c r="AA958" s="53"/>
      <c r="AB958" s="53"/>
      <c r="AC958" s="53"/>
      <c r="AD958" s="53"/>
      <c r="AE958" s="53"/>
      <c r="AF958" s="53"/>
      <c r="AG958" s="53"/>
      <c r="AH958" s="53"/>
      <c r="AI958" s="53"/>
      <c r="AJ958" s="53"/>
    </row>
    <row r="959" spans="1:36" ht="14.25" customHeight="1" x14ac:dyDescent="0.25">
      <c r="A959" s="53"/>
      <c r="B959" s="53"/>
      <c r="C959" s="53"/>
      <c r="D959" s="53"/>
      <c r="E959" s="53"/>
      <c r="F959" s="53"/>
      <c r="G959" s="53"/>
      <c r="H959" s="53"/>
      <c r="I959" s="53"/>
      <c r="J959" s="53"/>
      <c r="K959" s="53"/>
      <c r="L959" s="53"/>
      <c r="M959" s="53"/>
      <c r="N959" s="53"/>
      <c r="O959" s="53"/>
      <c r="P959" s="53"/>
      <c r="Q959" s="53"/>
      <c r="R959" s="53"/>
      <c r="S959" s="53"/>
      <c r="T959" s="53"/>
      <c r="U959" s="53"/>
      <c r="V959" s="53"/>
      <c r="W959" s="53"/>
      <c r="X959" s="53"/>
      <c r="Y959" s="53"/>
      <c r="Z959" s="53"/>
      <c r="AA959" s="53"/>
      <c r="AB959" s="53"/>
      <c r="AC959" s="53"/>
      <c r="AD959" s="53"/>
      <c r="AE959" s="53"/>
      <c r="AF959" s="53"/>
      <c r="AG959" s="53"/>
      <c r="AH959" s="53"/>
      <c r="AI959" s="53"/>
      <c r="AJ959" s="53"/>
    </row>
    <row r="960" spans="1:36" ht="14.25" customHeight="1" x14ac:dyDescent="0.25">
      <c r="A960" s="53"/>
      <c r="B960" s="53"/>
      <c r="C960" s="53"/>
      <c r="D960" s="53"/>
      <c r="E960" s="53"/>
      <c r="F960" s="53"/>
      <c r="G960" s="53"/>
      <c r="H960" s="53"/>
      <c r="I960" s="53"/>
      <c r="J960" s="53"/>
      <c r="K960" s="53"/>
      <c r="L960" s="53"/>
      <c r="M960" s="53"/>
      <c r="N960" s="53"/>
      <c r="O960" s="53"/>
      <c r="P960" s="53"/>
      <c r="Q960" s="53"/>
      <c r="R960" s="53"/>
      <c r="S960" s="53"/>
      <c r="T960" s="53"/>
      <c r="U960" s="53"/>
      <c r="V960" s="53"/>
      <c r="W960" s="53"/>
      <c r="X960" s="53"/>
      <c r="Y960" s="53"/>
      <c r="Z960" s="53"/>
      <c r="AA960" s="53"/>
      <c r="AB960" s="53"/>
      <c r="AC960" s="53"/>
      <c r="AD960" s="53"/>
      <c r="AE960" s="53"/>
      <c r="AF960" s="53"/>
      <c r="AG960" s="53"/>
      <c r="AH960" s="53"/>
      <c r="AI960" s="53"/>
      <c r="AJ960" s="53"/>
    </row>
    <row r="961" spans="1:36" ht="14.25" customHeight="1" x14ac:dyDescent="0.25">
      <c r="A961" s="53"/>
      <c r="B961" s="53"/>
      <c r="C961" s="53"/>
      <c r="D961" s="53"/>
      <c r="E961" s="53"/>
      <c r="F961" s="53"/>
      <c r="G961" s="53"/>
      <c r="H961" s="53"/>
      <c r="I961" s="53"/>
      <c r="J961" s="53"/>
      <c r="K961" s="53"/>
      <c r="L961" s="53"/>
      <c r="M961" s="53"/>
      <c r="N961" s="53"/>
      <c r="O961" s="53"/>
      <c r="P961" s="53"/>
      <c r="Q961" s="53"/>
      <c r="R961" s="53"/>
      <c r="S961" s="53"/>
      <c r="T961" s="53"/>
      <c r="U961" s="53"/>
      <c r="V961" s="53"/>
      <c r="W961" s="53"/>
      <c r="X961" s="53"/>
      <c r="Y961" s="53"/>
      <c r="Z961" s="53"/>
      <c r="AA961" s="53"/>
      <c r="AB961" s="53"/>
      <c r="AC961" s="53"/>
      <c r="AD961" s="53"/>
      <c r="AE961" s="53"/>
      <c r="AF961" s="53"/>
      <c r="AG961" s="53"/>
      <c r="AH961" s="53"/>
      <c r="AI961" s="53"/>
      <c r="AJ961" s="53"/>
    </row>
    <row r="962" spans="1:36" ht="14.25" customHeight="1" x14ac:dyDescent="0.25">
      <c r="A962" s="53"/>
      <c r="B962" s="53"/>
      <c r="C962" s="53"/>
      <c r="D962" s="53"/>
      <c r="E962" s="53"/>
      <c r="F962" s="53"/>
      <c r="G962" s="53"/>
      <c r="H962" s="53"/>
      <c r="I962" s="53"/>
      <c r="J962" s="53"/>
      <c r="K962" s="53"/>
      <c r="L962" s="53"/>
      <c r="M962" s="53"/>
      <c r="N962" s="53"/>
      <c r="O962" s="53"/>
      <c r="P962" s="53"/>
      <c r="Q962" s="53"/>
      <c r="R962" s="53"/>
      <c r="S962" s="53"/>
      <c r="T962" s="53"/>
      <c r="U962" s="53"/>
      <c r="V962" s="53"/>
      <c r="W962" s="53"/>
      <c r="X962" s="53"/>
      <c r="Y962" s="53"/>
      <c r="Z962" s="53"/>
      <c r="AA962" s="53"/>
      <c r="AB962" s="53"/>
      <c r="AC962" s="53"/>
      <c r="AD962" s="53"/>
      <c r="AE962" s="53"/>
      <c r="AF962" s="53"/>
      <c r="AG962" s="53"/>
      <c r="AH962" s="53"/>
      <c r="AI962" s="53"/>
      <c r="AJ962" s="53"/>
    </row>
    <row r="963" spans="1:36" ht="14.25" customHeight="1" x14ac:dyDescent="0.25">
      <c r="A963" s="53"/>
      <c r="B963" s="53"/>
      <c r="C963" s="53"/>
      <c r="D963" s="53"/>
      <c r="E963" s="53"/>
      <c r="F963" s="53"/>
      <c r="G963" s="53"/>
      <c r="H963" s="53"/>
      <c r="I963" s="53"/>
      <c r="J963" s="53"/>
      <c r="K963" s="53"/>
      <c r="L963" s="53"/>
      <c r="M963" s="53"/>
      <c r="N963" s="53"/>
      <c r="O963" s="53"/>
      <c r="P963" s="53"/>
      <c r="Q963" s="53"/>
      <c r="R963" s="53"/>
      <c r="S963" s="53"/>
      <c r="T963" s="53"/>
      <c r="U963" s="53"/>
      <c r="V963" s="53"/>
      <c r="W963" s="53"/>
      <c r="X963" s="53"/>
      <c r="Y963" s="53"/>
      <c r="Z963" s="53"/>
      <c r="AA963" s="53"/>
      <c r="AB963" s="53"/>
      <c r="AC963" s="53"/>
      <c r="AD963" s="53"/>
      <c r="AE963" s="53"/>
      <c r="AF963" s="53"/>
      <c r="AG963" s="53"/>
      <c r="AH963" s="53"/>
      <c r="AI963" s="53"/>
      <c r="AJ963" s="53"/>
    </row>
    <row r="964" spans="1:36" ht="14.25" customHeight="1" x14ac:dyDescent="0.25">
      <c r="A964" s="53"/>
      <c r="B964" s="53"/>
      <c r="C964" s="53"/>
      <c r="D964" s="53"/>
      <c r="E964" s="53"/>
      <c r="F964" s="53"/>
      <c r="G964" s="53"/>
      <c r="H964" s="53"/>
      <c r="I964" s="53"/>
      <c r="J964" s="53"/>
      <c r="K964" s="53"/>
      <c r="L964" s="53"/>
      <c r="M964" s="53"/>
      <c r="N964" s="53"/>
      <c r="O964" s="53"/>
      <c r="P964" s="53"/>
      <c r="Q964" s="53"/>
      <c r="R964" s="53"/>
      <c r="S964" s="53"/>
      <c r="T964" s="53"/>
      <c r="U964" s="53"/>
      <c r="V964" s="53"/>
      <c r="W964" s="53"/>
      <c r="X964" s="53"/>
      <c r="Y964" s="53"/>
      <c r="Z964" s="53"/>
      <c r="AA964" s="53"/>
      <c r="AB964" s="53"/>
      <c r="AC964" s="53"/>
      <c r="AD964" s="53"/>
      <c r="AE964" s="53"/>
      <c r="AF964" s="53"/>
      <c r="AG964" s="53"/>
      <c r="AH964" s="53"/>
      <c r="AI964" s="53"/>
      <c r="AJ964" s="53"/>
    </row>
    <row r="965" spans="1:36" ht="14.25" customHeight="1" x14ac:dyDescent="0.25">
      <c r="A965" s="53"/>
      <c r="B965" s="53"/>
      <c r="C965" s="53"/>
      <c r="D965" s="53"/>
      <c r="E965" s="53"/>
      <c r="F965" s="53"/>
      <c r="G965" s="53"/>
      <c r="H965" s="53"/>
      <c r="I965" s="53"/>
      <c r="J965" s="53"/>
      <c r="K965" s="53"/>
      <c r="L965" s="53"/>
      <c r="M965" s="53"/>
      <c r="N965" s="53"/>
      <c r="O965" s="53"/>
      <c r="P965" s="53"/>
      <c r="Q965" s="53"/>
      <c r="R965" s="53"/>
      <c r="S965" s="53"/>
      <c r="T965" s="53"/>
      <c r="U965" s="53"/>
      <c r="V965" s="53"/>
      <c r="W965" s="53"/>
      <c r="X965" s="53"/>
      <c r="Y965" s="53"/>
      <c r="Z965" s="53"/>
      <c r="AA965" s="53"/>
      <c r="AB965" s="53"/>
      <c r="AC965" s="53"/>
      <c r="AD965" s="53"/>
      <c r="AE965" s="53"/>
      <c r="AF965" s="53"/>
      <c r="AG965" s="53"/>
      <c r="AH965" s="53"/>
      <c r="AI965" s="53"/>
      <c r="AJ965" s="53"/>
    </row>
    <row r="966" spans="1:36" ht="14.25" customHeight="1" x14ac:dyDescent="0.25">
      <c r="A966" s="53"/>
      <c r="B966" s="53"/>
      <c r="C966" s="53"/>
      <c r="D966" s="53"/>
      <c r="E966" s="53"/>
      <c r="F966" s="53"/>
      <c r="G966" s="53"/>
      <c r="H966" s="53"/>
      <c r="I966" s="53"/>
      <c r="J966" s="53"/>
      <c r="K966" s="53"/>
      <c r="L966" s="53"/>
      <c r="M966" s="53"/>
      <c r="N966" s="53"/>
      <c r="O966" s="53"/>
      <c r="P966" s="53"/>
      <c r="Q966" s="53"/>
      <c r="R966" s="53"/>
      <c r="S966" s="53"/>
      <c r="T966" s="53"/>
      <c r="U966" s="53"/>
      <c r="V966" s="53"/>
      <c r="W966" s="53"/>
      <c r="X966" s="53"/>
      <c r="Y966" s="53"/>
      <c r="Z966" s="53"/>
      <c r="AA966" s="53"/>
      <c r="AB966" s="53"/>
      <c r="AC966" s="53"/>
      <c r="AD966" s="53"/>
      <c r="AE966" s="53"/>
      <c r="AF966" s="53"/>
      <c r="AG966" s="53"/>
      <c r="AH966" s="53"/>
      <c r="AI966" s="53"/>
      <c r="AJ966" s="53"/>
    </row>
    <row r="967" spans="1:36" ht="14.25" customHeight="1" x14ac:dyDescent="0.25">
      <c r="A967" s="53"/>
      <c r="B967" s="53"/>
      <c r="C967" s="53"/>
      <c r="D967" s="53"/>
      <c r="E967" s="53"/>
      <c r="F967" s="53"/>
      <c r="G967" s="53"/>
      <c r="H967" s="53"/>
      <c r="I967" s="53"/>
      <c r="J967" s="53"/>
      <c r="K967" s="53"/>
      <c r="L967" s="53"/>
      <c r="M967" s="53"/>
      <c r="N967" s="53"/>
      <c r="O967" s="53"/>
      <c r="P967" s="53"/>
      <c r="Q967" s="53"/>
      <c r="R967" s="53"/>
      <c r="S967" s="53"/>
      <c r="T967" s="53"/>
      <c r="U967" s="53"/>
      <c r="V967" s="53"/>
      <c r="W967" s="53"/>
      <c r="X967" s="53"/>
      <c r="Y967" s="53"/>
      <c r="Z967" s="53"/>
      <c r="AA967" s="53"/>
      <c r="AB967" s="53"/>
      <c r="AC967" s="53"/>
      <c r="AD967" s="53"/>
      <c r="AE967" s="53"/>
      <c r="AF967" s="53"/>
      <c r="AG967" s="53"/>
      <c r="AH967" s="53"/>
      <c r="AI967" s="53"/>
      <c r="AJ967" s="53"/>
    </row>
    <row r="968" spans="1:36" ht="14.25" customHeight="1" x14ac:dyDescent="0.25">
      <c r="A968" s="53"/>
      <c r="B968" s="53"/>
      <c r="C968" s="53"/>
      <c r="D968" s="53"/>
      <c r="E968" s="53"/>
      <c r="F968" s="53"/>
      <c r="G968" s="53"/>
      <c r="H968" s="53"/>
      <c r="I968" s="53"/>
      <c r="J968" s="53"/>
      <c r="K968" s="53"/>
      <c r="L968" s="53"/>
      <c r="M968" s="53"/>
      <c r="N968" s="53"/>
      <c r="O968" s="53"/>
      <c r="P968" s="53"/>
      <c r="Q968" s="53"/>
      <c r="R968" s="53"/>
      <c r="S968" s="53"/>
      <c r="T968" s="53"/>
      <c r="U968" s="53"/>
      <c r="V968" s="53"/>
      <c r="W968" s="53"/>
      <c r="X968" s="53"/>
      <c r="Y968" s="53"/>
      <c r="Z968" s="53"/>
      <c r="AA968" s="53"/>
      <c r="AB968" s="53"/>
      <c r="AC968" s="53"/>
      <c r="AD968" s="53"/>
      <c r="AE968" s="53"/>
      <c r="AF968" s="53"/>
      <c r="AG968" s="53"/>
      <c r="AH968" s="53"/>
      <c r="AI968" s="53"/>
      <c r="AJ968" s="53"/>
    </row>
    <row r="969" spans="1:36" ht="14.25" customHeight="1" x14ac:dyDescent="0.25">
      <c r="A969" s="53"/>
      <c r="B969" s="53"/>
      <c r="C969" s="53"/>
      <c r="D969" s="53"/>
      <c r="E969" s="53"/>
      <c r="F969" s="53"/>
      <c r="G969" s="53"/>
      <c r="H969" s="53"/>
      <c r="I969" s="53"/>
      <c r="J969" s="53"/>
      <c r="K969" s="53"/>
      <c r="L969" s="53"/>
      <c r="M969" s="53"/>
      <c r="N969" s="53"/>
      <c r="O969" s="53"/>
      <c r="P969" s="53"/>
      <c r="Q969" s="53"/>
      <c r="R969" s="53"/>
      <c r="S969" s="53"/>
      <c r="T969" s="53"/>
      <c r="U969" s="53"/>
      <c r="V969" s="53"/>
      <c r="W969" s="53"/>
      <c r="X969" s="53"/>
      <c r="Y969" s="53"/>
      <c r="Z969" s="53"/>
      <c r="AA969" s="53"/>
      <c r="AB969" s="53"/>
      <c r="AC969" s="53"/>
      <c r="AD969" s="53"/>
      <c r="AE969" s="53"/>
      <c r="AF969" s="53"/>
      <c r="AG969" s="53"/>
      <c r="AH969" s="53"/>
      <c r="AI969" s="53"/>
      <c r="AJ969" s="53"/>
    </row>
    <row r="970" spans="1:36" ht="14.25" customHeight="1" x14ac:dyDescent="0.25">
      <c r="A970" s="53"/>
      <c r="B970" s="53"/>
      <c r="C970" s="53"/>
      <c r="D970" s="53"/>
      <c r="E970" s="53"/>
      <c r="F970" s="53"/>
      <c r="G970" s="53"/>
      <c r="H970" s="53"/>
      <c r="I970" s="53"/>
      <c r="J970" s="53"/>
      <c r="K970" s="53"/>
      <c r="L970" s="53"/>
      <c r="M970" s="53"/>
      <c r="N970" s="53"/>
      <c r="O970" s="53"/>
      <c r="P970" s="53"/>
      <c r="Q970" s="53"/>
      <c r="R970" s="53"/>
      <c r="S970" s="53"/>
      <c r="T970" s="53"/>
      <c r="U970" s="53"/>
      <c r="V970" s="53"/>
      <c r="W970" s="53"/>
      <c r="X970" s="53"/>
      <c r="Y970" s="53"/>
      <c r="Z970" s="53"/>
      <c r="AA970" s="53"/>
      <c r="AB970" s="53"/>
      <c r="AC970" s="53"/>
      <c r="AD970" s="53"/>
      <c r="AE970" s="53"/>
      <c r="AF970" s="53"/>
      <c r="AG970" s="53"/>
      <c r="AH970" s="53"/>
      <c r="AI970" s="53"/>
      <c r="AJ970" s="53"/>
    </row>
    <row r="971" spans="1:36" ht="14.25" customHeight="1" x14ac:dyDescent="0.25">
      <c r="A971" s="53"/>
      <c r="B971" s="53"/>
      <c r="C971" s="53"/>
      <c r="D971" s="53"/>
      <c r="E971" s="53"/>
      <c r="F971" s="53"/>
      <c r="G971" s="53"/>
      <c r="H971" s="53"/>
      <c r="I971" s="53"/>
      <c r="J971" s="53"/>
      <c r="K971" s="53"/>
      <c r="L971" s="53"/>
      <c r="M971" s="53"/>
      <c r="N971" s="53"/>
      <c r="O971" s="53"/>
      <c r="P971" s="53"/>
      <c r="Q971" s="53"/>
      <c r="R971" s="53"/>
      <c r="S971" s="53"/>
      <c r="T971" s="53"/>
      <c r="U971" s="53"/>
      <c r="V971" s="53"/>
      <c r="W971" s="53"/>
      <c r="X971" s="53"/>
      <c r="Y971" s="53"/>
      <c r="Z971" s="53"/>
      <c r="AA971" s="53"/>
      <c r="AB971" s="53"/>
      <c r="AC971" s="53"/>
      <c r="AD971" s="53"/>
      <c r="AE971" s="53"/>
      <c r="AF971" s="53"/>
      <c r="AG971" s="53"/>
      <c r="AH971" s="53"/>
      <c r="AI971" s="53"/>
      <c r="AJ971" s="53"/>
    </row>
    <row r="972" spans="1:36" ht="14.25" customHeight="1" x14ac:dyDescent="0.25">
      <c r="A972" s="53"/>
      <c r="B972" s="53"/>
      <c r="C972" s="53"/>
      <c r="D972" s="53"/>
      <c r="E972" s="53"/>
      <c r="F972" s="53"/>
      <c r="G972" s="53"/>
      <c r="H972" s="53"/>
      <c r="I972" s="53"/>
      <c r="J972" s="53"/>
      <c r="K972" s="53"/>
      <c r="L972" s="53"/>
      <c r="M972" s="53"/>
      <c r="N972" s="53"/>
      <c r="O972" s="53"/>
      <c r="P972" s="53"/>
      <c r="Q972" s="53"/>
      <c r="R972" s="53"/>
      <c r="S972" s="53"/>
      <c r="T972" s="53"/>
      <c r="U972" s="53"/>
      <c r="V972" s="53"/>
      <c r="W972" s="53"/>
      <c r="X972" s="53"/>
      <c r="Y972" s="53"/>
      <c r="Z972" s="53"/>
      <c r="AA972" s="53"/>
      <c r="AB972" s="53"/>
      <c r="AC972" s="53"/>
      <c r="AD972" s="53"/>
      <c r="AE972" s="53"/>
      <c r="AF972" s="53"/>
      <c r="AG972" s="53"/>
      <c r="AH972" s="53"/>
      <c r="AI972" s="53"/>
      <c r="AJ972" s="53"/>
    </row>
    <row r="973" spans="1:36" ht="14.25" customHeight="1" x14ac:dyDescent="0.25">
      <c r="A973" s="53"/>
      <c r="B973" s="53"/>
      <c r="C973" s="53"/>
      <c r="D973" s="53"/>
      <c r="E973" s="53"/>
      <c r="F973" s="53"/>
      <c r="G973" s="53"/>
      <c r="H973" s="53"/>
      <c r="I973" s="53"/>
      <c r="J973" s="53"/>
      <c r="K973" s="53"/>
      <c r="L973" s="53"/>
      <c r="M973" s="53"/>
      <c r="N973" s="53"/>
      <c r="O973" s="53"/>
      <c r="P973" s="53"/>
      <c r="Q973" s="53"/>
      <c r="R973" s="53"/>
      <c r="S973" s="53"/>
      <c r="T973" s="53"/>
      <c r="U973" s="53"/>
      <c r="V973" s="53"/>
      <c r="W973" s="53"/>
      <c r="X973" s="53"/>
      <c r="Y973" s="53"/>
      <c r="Z973" s="53"/>
      <c r="AA973" s="53"/>
      <c r="AB973" s="53"/>
      <c r="AC973" s="53"/>
      <c r="AD973" s="53"/>
      <c r="AE973" s="53"/>
      <c r="AF973" s="53"/>
      <c r="AG973" s="53"/>
      <c r="AH973" s="53"/>
      <c r="AI973" s="53"/>
      <c r="AJ973" s="53"/>
    </row>
    <row r="974" spans="1:36" ht="14.25" customHeight="1" x14ac:dyDescent="0.25">
      <c r="A974" s="53"/>
      <c r="B974" s="53"/>
      <c r="C974" s="53"/>
      <c r="D974" s="53"/>
      <c r="E974" s="53"/>
      <c r="F974" s="53"/>
      <c r="G974" s="53"/>
      <c r="H974" s="53"/>
      <c r="I974" s="53"/>
      <c r="J974" s="53"/>
      <c r="K974" s="53"/>
      <c r="L974" s="53"/>
      <c r="M974" s="53"/>
      <c r="N974" s="53"/>
      <c r="O974" s="53"/>
      <c r="P974" s="53"/>
      <c r="Q974" s="53"/>
      <c r="R974" s="53"/>
      <c r="S974" s="53"/>
      <c r="T974" s="53"/>
      <c r="U974" s="53"/>
      <c r="V974" s="53"/>
      <c r="W974" s="53"/>
      <c r="X974" s="53"/>
      <c r="Y974" s="53"/>
      <c r="Z974" s="53"/>
      <c r="AA974" s="53"/>
      <c r="AB974" s="53"/>
      <c r="AC974" s="53"/>
      <c r="AD974" s="53"/>
      <c r="AE974" s="53"/>
      <c r="AF974" s="53"/>
      <c r="AG974" s="53"/>
      <c r="AH974" s="53"/>
      <c r="AI974" s="53"/>
      <c r="AJ974" s="53"/>
    </row>
    <row r="975" spans="1:36" ht="14.25" customHeight="1" x14ac:dyDescent="0.25">
      <c r="A975" s="53"/>
      <c r="B975" s="53"/>
      <c r="C975" s="53"/>
      <c r="D975" s="53"/>
      <c r="E975" s="53"/>
      <c r="F975" s="53"/>
      <c r="G975" s="53"/>
      <c r="H975" s="53"/>
      <c r="I975" s="53"/>
      <c r="J975" s="53"/>
      <c r="K975" s="53"/>
      <c r="L975" s="53"/>
      <c r="M975" s="53"/>
      <c r="N975" s="53"/>
      <c r="O975" s="53"/>
      <c r="P975" s="53"/>
      <c r="Q975" s="53"/>
      <c r="R975" s="53"/>
      <c r="S975" s="53"/>
      <c r="T975" s="53"/>
      <c r="U975" s="53"/>
      <c r="V975" s="53"/>
      <c r="W975" s="53"/>
      <c r="X975" s="53"/>
      <c r="Y975" s="53"/>
      <c r="Z975" s="53"/>
      <c r="AA975" s="53"/>
      <c r="AB975" s="53"/>
      <c r="AC975" s="53"/>
      <c r="AD975" s="53"/>
      <c r="AE975" s="53"/>
      <c r="AF975" s="53"/>
      <c r="AG975" s="53"/>
      <c r="AH975" s="53"/>
      <c r="AI975" s="53"/>
      <c r="AJ975" s="53"/>
    </row>
    <row r="976" spans="1:36" ht="14.25" customHeight="1" x14ac:dyDescent="0.25">
      <c r="A976" s="53"/>
      <c r="B976" s="53"/>
      <c r="C976" s="53"/>
      <c r="D976" s="53"/>
      <c r="E976" s="53"/>
      <c r="F976" s="53"/>
      <c r="G976" s="53"/>
      <c r="H976" s="53"/>
      <c r="I976" s="53"/>
      <c r="J976" s="53"/>
      <c r="K976" s="53"/>
      <c r="L976" s="53"/>
      <c r="M976" s="53"/>
      <c r="N976" s="53"/>
      <c r="O976" s="53"/>
      <c r="P976" s="53"/>
      <c r="Q976" s="53"/>
      <c r="R976" s="53"/>
      <c r="S976" s="53"/>
      <c r="T976" s="53"/>
      <c r="U976" s="53"/>
      <c r="V976" s="53"/>
      <c r="W976" s="53"/>
      <c r="X976" s="53"/>
      <c r="Y976" s="53"/>
      <c r="Z976" s="53"/>
      <c r="AA976" s="53"/>
      <c r="AB976" s="53"/>
      <c r="AC976" s="53"/>
      <c r="AD976" s="53"/>
      <c r="AE976" s="53"/>
      <c r="AF976" s="53"/>
      <c r="AG976" s="53"/>
      <c r="AH976" s="53"/>
      <c r="AI976" s="53"/>
      <c r="AJ976" s="53"/>
    </row>
    <row r="977" spans="1:36" ht="14.25" customHeight="1" x14ac:dyDescent="0.25">
      <c r="A977" s="53"/>
      <c r="B977" s="53"/>
      <c r="C977" s="53"/>
      <c r="D977" s="53"/>
      <c r="E977" s="53"/>
      <c r="F977" s="53"/>
      <c r="G977" s="53"/>
      <c r="H977" s="53"/>
      <c r="I977" s="53"/>
      <c r="J977" s="53"/>
      <c r="K977" s="53"/>
      <c r="L977" s="53"/>
      <c r="M977" s="53"/>
      <c r="N977" s="53"/>
      <c r="O977" s="53"/>
      <c r="P977" s="53"/>
      <c r="Q977" s="53"/>
      <c r="R977" s="53"/>
      <c r="S977" s="53"/>
      <c r="T977" s="53"/>
      <c r="U977" s="53"/>
      <c r="V977" s="53"/>
      <c r="W977" s="53"/>
      <c r="X977" s="53"/>
      <c r="Y977" s="53"/>
      <c r="Z977" s="53"/>
      <c r="AA977" s="53"/>
      <c r="AB977" s="53"/>
      <c r="AC977" s="53"/>
      <c r="AD977" s="53"/>
      <c r="AE977" s="53"/>
      <c r="AF977" s="53"/>
      <c r="AG977" s="53"/>
      <c r="AH977" s="53"/>
      <c r="AI977" s="53"/>
      <c r="AJ977" s="53"/>
    </row>
    <row r="978" spans="1:36" ht="14.25" customHeight="1" x14ac:dyDescent="0.25">
      <c r="A978" s="53"/>
      <c r="B978" s="53"/>
      <c r="C978" s="53"/>
      <c r="D978" s="53"/>
      <c r="E978" s="53"/>
      <c r="F978" s="53"/>
      <c r="G978" s="53"/>
      <c r="H978" s="53"/>
      <c r="I978" s="53"/>
      <c r="J978" s="53"/>
      <c r="K978" s="53"/>
      <c r="L978" s="53"/>
      <c r="M978" s="53"/>
      <c r="N978" s="53"/>
      <c r="O978" s="53"/>
      <c r="P978" s="53"/>
      <c r="Q978" s="53"/>
      <c r="R978" s="53"/>
      <c r="S978" s="53"/>
      <c r="T978" s="53"/>
      <c r="U978" s="53"/>
      <c r="V978" s="53"/>
      <c r="W978" s="53"/>
      <c r="X978" s="53"/>
      <c r="Y978" s="53"/>
      <c r="Z978" s="53"/>
      <c r="AA978" s="53"/>
      <c r="AB978" s="53"/>
      <c r="AC978" s="53"/>
      <c r="AD978" s="53"/>
      <c r="AE978" s="53"/>
      <c r="AF978" s="53"/>
      <c r="AG978" s="53"/>
      <c r="AH978" s="53"/>
      <c r="AI978" s="53"/>
      <c r="AJ978" s="53"/>
    </row>
    <row r="979" spans="1:36" ht="14.25" customHeight="1" x14ac:dyDescent="0.25">
      <c r="A979" s="53"/>
      <c r="B979" s="53"/>
      <c r="C979" s="53"/>
      <c r="D979" s="53"/>
      <c r="E979" s="53"/>
      <c r="F979" s="53"/>
      <c r="G979" s="53"/>
      <c r="H979" s="53"/>
      <c r="I979" s="53"/>
      <c r="J979" s="53"/>
      <c r="K979" s="53"/>
      <c r="L979" s="53"/>
      <c r="M979" s="53"/>
      <c r="N979" s="53"/>
      <c r="O979" s="53"/>
      <c r="P979" s="53"/>
      <c r="Q979" s="53"/>
      <c r="R979" s="53"/>
      <c r="S979" s="53"/>
      <c r="T979" s="53"/>
      <c r="U979" s="53"/>
      <c r="V979" s="53"/>
      <c r="W979" s="53"/>
      <c r="X979" s="53"/>
      <c r="Y979" s="53"/>
      <c r="Z979" s="53"/>
      <c r="AA979" s="53"/>
      <c r="AB979" s="53"/>
      <c r="AC979" s="53"/>
      <c r="AD979" s="53"/>
      <c r="AE979" s="53"/>
      <c r="AF979" s="53"/>
      <c r="AG979" s="53"/>
      <c r="AH979" s="53"/>
      <c r="AI979" s="53"/>
      <c r="AJ979" s="53"/>
    </row>
    <row r="980" spans="1:36" ht="14.25" customHeight="1" x14ac:dyDescent="0.25">
      <c r="A980" s="53"/>
      <c r="B980" s="53"/>
      <c r="C980" s="53"/>
      <c r="D980" s="53"/>
      <c r="E980" s="53"/>
      <c r="F980" s="53"/>
      <c r="G980" s="53"/>
      <c r="H980" s="53"/>
      <c r="I980" s="53"/>
      <c r="J980" s="53"/>
      <c r="K980" s="53"/>
      <c r="L980" s="53"/>
      <c r="M980" s="53"/>
      <c r="N980" s="53"/>
      <c r="O980" s="53"/>
      <c r="P980" s="53"/>
      <c r="Q980" s="53"/>
      <c r="R980" s="53"/>
      <c r="S980" s="53"/>
      <c r="T980" s="53"/>
      <c r="U980" s="53"/>
      <c r="V980" s="53"/>
      <c r="W980" s="53"/>
      <c r="X980" s="53"/>
      <c r="Y980" s="53"/>
      <c r="Z980" s="53"/>
      <c r="AA980" s="53"/>
      <c r="AB980" s="53"/>
      <c r="AC980" s="53"/>
      <c r="AD980" s="53"/>
      <c r="AE980" s="53"/>
      <c r="AF980" s="53"/>
      <c r="AG980" s="53"/>
      <c r="AH980" s="53"/>
      <c r="AI980" s="53"/>
      <c r="AJ980" s="53"/>
    </row>
    <row r="981" spans="1:36" ht="14.25" customHeight="1" x14ac:dyDescent="0.25">
      <c r="A981" s="53"/>
      <c r="B981" s="53"/>
      <c r="C981" s="53"/>
      <c r="D981" s="53"/>
      <c r="E981" s="53"/>
      <c r="F981" s="53"/>
      <c r="G981" s="53"/>
      <c r="H981" s="53"/>
      <c r="I981" s="53"/>
      <c r="J981" s="53"/>
      <c r="K981" s="53"/>
      <c r="L981" s="53"/>
      <c r="M981" s="53"/>
      <c r="N981" s="53"/>
      <c r="O981" s="53"/>
      <c r="P981" s="53"/>
      <c r="Q981" s="53"/>
      <c r="R981" s="53"/>
      <c r="S981" s="53"/>
      <c r="T981" s="53"/>
      <c r="U981" s="53"/>
      <c r="V981" s="53"/>
      <c r="W981" s="53"/>
      <c r="X981" s="53"/>
      <c r="Y981" s="53"/>
      <c r="Z981" s="53"/>
      <c r="AA981" s="53"/>
      <c r="AB981" s="53"/>
      <c r="AC981" s="53"/>
      <c r="AD981" s="53"/>
      <c r="AE981" s="53"/>
      <c r="AF981" s="53"/>
      <c r="AG981" s="53"/>
      <c r="AH981" s="53"/>
      <c r="AI981" s="53"/>
      <c r="AJ981" s="53"/>
    </row>
    <row r="982" spans="1:36" ht="14.25" customHeight="1" x14ac:dyDescent="0.25">
      <c r="A982" s="53"/>
      <c r="B982" s="53"/>
      <c r="C982" s="53"/>
      <c r="D982" s="53"/>
      <c r="E982" s="53"/>
      <c r="F982" s="53"/>
      <c r="G982" s="53"/>
      <c r="H982" s="53"/>
      <c r="I982" s="53"/>
      <c r="J982" s="53"/>
      <c r="K982" s="53"/>
      <c r="L982" s="53"/>
      <c r="M982" s="53"/>
      <c r="N982" s="53"/>
      <c r="O982" s="53"/>
      <c r="P982" s="53"/>
      <c r="Q982" s="53"/>
      <c r="R982" s="53"/>
      <c r="S982" s="53"/>
      <c r="T982" s="53"/>
      <c r="U982" s="53"/>
      <c r="V982" s="53"/>
      <c r="W982" s="53"/>
      <c r="X982" s="53"/>
      <c r="Y982" s="53"/>
      <c r="Z982" s="53"/>
      <c r="AA982" s="53"/>
      <c r="AB982" s="53"/>
      <c r="AC982" s="53"/>
      <c r="AD982" s="53"/>
      <c r="AE982" s="53"/>
      <c r="AF982" s="53"/>
      <c r="AG982" s="53"/>
      <c r="AH982" s="53"/>
      <c r="AI982" s="53"/>
      <c r="AJ982" s="53"/>
    </row>
    <row r="983" spans="1:36" ht="14.25" customHeight="1" x14ac:dyDescent="0.25">
      <c r="A983" s="53"/>
      <c r="B983" s="53"/>
      <c r="C983" s="53"/>
      <c r="D983" s="53"/>
      <c r="E983" s="53"/>
      <c r="F983" s="53"/>
      <c r="G983" s="53"/>
      <c r="H983" s="53"/>
      <c r="I983" s="53"/>
      <c r="J983" s="53"/>
      <c r="K983" s="53"/>
      <c r="L983" s="53"/>
      <c r="M983" s="53"/>
      <c r="N983" s="53"/>
      <c r="O983" s="53"/>
      <c r="P983" s="53"/>
      <c r="Q983" s="53"/>
      <c r="R983" s="53"/>
      <c r="S983" s="53"/>
      <c r="T983" s="53"/>
      <c r="U983" s="53"/>
      <c r="V983" s="53"/>
      <c r="W983" s="53"/>
      <c r="X983" s="53"/>
      <c r="Y983" s="53"/>
      <c r="Z983" s="53"/>
      <c r="AA983" s="53"/>
      <c r="AB983" s="53"/>
      <c r="AC983" s="53"/>
      <c r="AD983" s="53"/>
      <c r="AE983" s="53"/>
      <c r="AF983" s="53"/>
      <c r="AG983" s="53"/>
      <c r="AH983" s="53"/>
      <c r="AI983" s="53"/>
      <c r="AJ983" s="53"/>
    </row>
    <row r="984" spans="1:36" ht="14.25" customHeight="1" x14ac:dyDescent="0.25">
      <c r="A984" s="53"/>
      <c r="B984" s="53"/>
      <c r="C984" s="53"/>
      <c r="D984" s="53"/>
      <c r="E984" s="53"/>
      <c r="F984" s="53"/>
      <c r="G984" s="53"/>
      <c r="H984" s="53"/>
      <c r="I984" s="53"/>
      <c r="J984" s="53"/>
      <c r="K984" s="53"/>
      <c r="L984" s="53"/>
      <c r="M984" s="53"/>
      <c r="N984" s="53"/>
      <c r="O984" s="53"/>
      <c r="P984" s="53"/>
      <c r="Q984" s="53"/>
      <c r="R984" s="53"/>
      <c r="S984" s="53"/>
      <c r="T984" s="53"/>
      <c r="U984" s="53"/>
      <c r="V984" s="53"/>
      <c r="W984" s="53"/>
      <c r="X984" s="53"/>
      <c r="Y984" s="53"/>
      <c r="Z984" s="53"/>
      <c r="AA984" s="53"/>
      <c r="AB984" s="53"/>
      <c r="AC984" s="53"/>
      <c r="AD984" s="53"/>
      <c r="AE984" s="53"/>
      <c r="AF984" s="53"/>
      <c r="AG984" s="53"/>
      <c r="AH984" s="53"/>
      <c r="AI984" s="53"/>
      <c r="AJ984" s="53"/>
    </row>
    <row r="985" spans="1:36" ht="14.25" customHeight="1" x14ac:dyDescent="0.25">
      <c r="A985" s="53"/>
      <c r="B985" s="53"/>
      <c r="C985" s="53"/>
      <c r="D985" s="53"/>
      <c r="E985" s="53"/>
      <c r="F985" s="53"/>
      <c r="G985" s="53"/>
      <c r="H985" s="53"/>
      <c r="I985" s="53"/>
      <c r="J985" s="53"/>
      <c r="K985" s="53"/>
      <c r="L985" s="53"/>
      <c r="M985" s="53"/>
      <c r="N985" s="53"/>
      <c r="O985" s="53"/>
      <c r="P985" s="53"/>
      <c r="Q985" s="53"/>
      <c r="R985" s="53"/>
      <c r="S985" s="53"/>
      <c r="T985" s="53"/>
      <c r="U985" s="53"/>
      <c r="V985" s="53"/>
      <c r="W985" s="53"/>
      <c r="X985" s="53"/>
      <c r="Y985" s="53"/>
      <c r="Z985" s="53"/>
      <c r="AA985" s="53"/>
      <c r="AB985" s="53"/>
      <c r="AC985" s="53"/>
      <c r="AD985" s="53"/>
      <c r="AE985" s="53"/>
      <c r="AF985" s="53"/>
      <c r="AG985" s="53"/>
      <c r="AH985" s="53"/>
      <c r="AI985" s="53"/>
      <c r="AJ985" s="53"/>
    </row>
    <row r="986" spans="1:36" ht="14.25" customHeight="1" x14ac:dyDescent="0.25">
      <c r="A986" s="53"/>
      <c r="B986" s="53"/>
      <c r="C986" s="53"/>
      <c r="D986" s="53"/>
      <c r="E986" s="53"/>
      <c r="F986" s="53"/>
      <c r="G986" s="53"/>
      <c r="H986" s="53"/>
      <c r="I986" s="53"/>
      <c r="J986" s="53"/>
      <c r="K986" s="53"/>
      <c r="L986" s="53"/>
      <c r="M986" s="53"/>
      <c r="N986" s="53"/>
      <c r="O986" s="53"/>
      <c r="P986" s="53"/>
      <c r="Q986" s="53"/>
      <c r="R986" s="53"/>
      <c r="S986" s="53"/>
      <c r="T986" s="53"/>
      <c r="U986" s="53"/>
      <c r="V986" s="53"/>
      <c r="W986" s="53"/>
      <c r="X986" s="53"/>
      <c r="Y986" s="53"/>
      <c r="Z986" s="53"/>
      <c r="AA986" s="53"/>
      <c r="AB986" s="53"/>
      <c r="AC986" s="53"/>
      <c r="AD986" s="53"/>
      <c r="AE986" s="53"/>
      <c r="AF986" s="53"/>
      <c r="AG986" s="53"/>
      <c r="AH986" s="53"/>
      <c r="AI986" s="53"/>
      <c r="AJ986" s="53"/>
    </row>
    <row r="987" spans="1:36" ht="14.25" customHeight="1" x14ac:dyDescent="0.25">
      <c r="A987" s="53"/>
      <c r="B987" s="53"/>
      <c r="C987" s="53"/>
      <c r="D987" s="53"/>
      <c r="E987" s="53"/>
      <c r="F987" s="53"/>
      <c r="G987" s="53"/>
      <c r="H987" s="53"/>
      <c r="I987" s="53"/>
      <c r="J987" s="53"/>
      <c r="K987" s="53"/>
      <c r="L987" s="53"/>
      <c r="M987" s="53"/>
      <c r="N987" s="53"/>
      <c r="O987" s="53"/>
      <c r="P987" s="53"/>
      <c r="Q987" s="53"/>
      <c r="R987" s="53"/>
      <c r="S987" s="53"/>
      <c r="T987" s="53"/>
      <c r="U987" s="53"/>
      <c r="V987" s="53"/>
      <c r="W987" s="53"/>
      <c r="X987" s="53"/>
      <c r="Y987" s="53"/>
      <c r="Z987" s="53"/>
      <c r="AA987" s="53"/>
      <c r="AB987" s="53"/>
      <c r="AC987" s="53"/>
      <c r="AD987" s="53"/>
      <c r="AE987" s="53"/>
      <c r="AF987" s="53"/>
      <c r="AG987" s="53"/>
      <c r="AH987" s="53"/>
      <c r="AI987" s="53"/>
      <c r="AJ987" s="53"/>
    </row>
    <row r="988" spans="1:36" ht="14.25" customHeight="1" x14ac:dyDescent="0.25">
      <c r="A988" s="53"/>
      <c r="B988" s="53"/>
      <c r="C988" s="53"/>
      <c r="D988" s="53"/>
      <c r="E988" s="53"/>
      <c r="F988" s="53"/>
      <c r="G988" s="53"/>
      <c r="H988" s="53"/>
      <c r="I988" s="53"/>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row>
    <row r="989" spans="1:36" ht="14.25" customHeight="1" x14ac:dyDescent="0.25">
      <c r="A989" s="53"/>
      <c r="B989" s="53"/>
      <c r="C989" s="53"/>
      <c r="D989" s="53"/>
      <c r="E989" s="53"/>
      <c r="F989" s="53"/>
      <c r="G989" s="53"/>
      <c r="H989" s="53"/>
      <c r="I989" s="53"/>
      <c r="J989" s="53"/>
      <c r="K989" s="53"/>
      <c r="L989" s="53"/>
      <c r="M989" s="53"/>
      <c r="N989" s="53"/>
      <c r="O989" s="53"/>
      <c r="P989" s="53"/>
      <c r="Q989" s="53"/>
      <c r="R989" s="53"/>
      <c r="S989" s="53"/>
      <c r="T989" s="53"/>
      <c r="U989" s="53"/>
      <c r="V989" s="53"/>
      <c r="W989" s="53"/>
      <c r="X989" s="53"/>
      <c r="Y989" s="53"/>
      <c r="Z989" s="53"/>
      <c r="AA989" s="53"/>
      <c r="AB989" s="53"/>
      <c r="AC989" s="53"/>
      <c r="AD989" s="53"/>
      <c r="AE989" s="53"/>
      <c r="AF989" s="53"/>
      <c r="AG989" s="53"/>
      <c r="AH989" s="53"/>
      <c r="AI989" s="53"/>
      <c r="AJ989" s="53"/>
    </row>
    <row r="990" spans="1:36" ht="14.25" customHeight="1" x14ac:dyDescent="0.25">
      <c r="A990" s="53"/>
      <c r="B990" s="53"/>
      <c r="C990" s="53"/>
      <c r="D990" s="53"/>
      <c r="E990" s="53"/>
      <c r="F990" s="53"/>
      <c r="G990" s="53"/>
      <c r="H990" s="53"/>
      <c r="I990" s="53"/>
      <c r="J990" s="53"/>
      <c r="K990" s="53"/>
      <c r="L990" s="53"/>
      <c r="M990" s="53"/>
      <c r="N990" s="53"/>
      <c r="O990" s="53"/>
      <c r="P990" s="53"/>
      <c r="Q990" s="53"/>
      <c r="R990" s="53"/>
      <c r="S990" s="53"/>
      <c r="T990" s="53"/>
      <c r="U990" s="53"/>
      <c r="V990" s="53"/>
      <c r="W990" s="53"/>
      <c r="X990" s="53"/>
      <c r="Y990" s="53"/>
      <c r="Z990" s="53"/>
      <c r="AA990" s="53"/>
      <c r="AB990" s="53"/>
      <c r="AC990" s="53"/>
      <c r="AD990" s="53"/>
      <c r="AE990" s="53"/>
      <c r="AF990" s="53"/>
      <c r="AG990" s="53"/>
      <c r="AH990" s="53"/>
      <c r="AI990" s="53"/>
      <c r="AJ990" s="53"/>
    </row>
    <row r="991" spans="1:36" ht="14.25" customHeight="1" x14ac:dyDescent="0.25">
      <c r="A991" s="53"/>
      <c r="B991" s="53"/>
      <c r="C991" s="53"/>
      <c r="D991" s="53"/>
      <c r="E991" s="53"/>
      <c r="F991" s="53"/>
      <c r="G991" s="53"/>
      <c r="H991" s="53"/>
      <c r="I991" s="53"/>
      <c r="J991" s="53"/>
      <c r="K991" s="53"/>
      <c r="L991" s="53"/>
      <c r="M991" s="53"/>
      <c r="N991" s="53"/>
      <c r="O991" s="53"/>
      <c r="P991" s="53"/>
      <c r="Q991" s="53"/>
      <c r="R991" s="53"/>
      <c r="S991" s="53"/>
      <c r="T991" s="53"/>
      <c r="U991" s="53"/>
      <c r="V991" s="53"/>
      <c r="W991" s="53"/>
      <c r="X991" s="53"/>
      <c r="Y991" s="53"/>
      <c r="Z991" s="53"/>
      <c r="AA991" s="53"/>
      <c r="AB991" s="53"/>
      <c r="AC991" s="53"/>
      <c r="AD991" s="53"/>
      <c r="AE991" s="53"/>
      <c r="AF991" s="53"/>
      <c r="AG991" s="53"/>
      <c r="AH991" s="53"/>
      <c r="AI991" s="53"/>
      <c r="AJ991" s="53"/>
    </row>
    <row r="992" spans="1:36" ht="14.25" customHeight="1" x14ac:dyDescent="0.25">
      <c r="A992" s="53"/>
      <c r="B992" s="53"/>
      <c r="C992" s="53"/>
      <c r="D992" s="53"/>
      <c r="E992" s="53"/>
      <c r="F992" s="53"/>
      <c r="G992" s="53"/>
      <c r="H992" s="53"/>
      <c r="I992" s="53"/>
      <c r="J992" s="53"/>
      <c r="K992" s="53"/>
      <c r="L992" s="53"/>
      <c r="M992" s="53"/>
      <c r="N992" s="53"/>
      <c r="O992" s="53"/>
      <c r="P992" s="53"/>
      <c r="Q992" s="53"/>
      <c r="R992" s="53"/>
      <c r="S992" s="53"/>
      <c r="T992" s="53"/>
      <c r="U992" s="53"/>
      <c r="V992" s="53"/>
      <c r="W992" s="53"/>
      <c r="X992" s="53"/>
      <c r="Y992" s="53"/>
      <c r="Z992" s="53"/>
      <c r="AA992" s="53"/>
      <c r="AB992" s="53"/>
      <c r="AC992" s="53"/>
      <c r="AD992" s="53"/>
      <c r="AE992" s="53"/>
      <c r="AF992" s="53"/>
      <c r="AG992" s="53"/>
      <c r="AH992" s="53"/>
      <c r="AI992" s="53"/>
      <c r="AJ992" s="53"/>
    </row>
    <row r="993" spans="1:36" ht="14.25" customHeight="1" x14ac:dyDescent="0.25">
      <c r="A993" s="53"/>
      <c r="B993" s="53"/>
      <c r="C993" s="53"/>
      <c r="D993" s="53"/>
      <c r="E993" s="53"/>
      <c r="F993" s="53"/>
      <c r="G993" s="53"/>
      <c r="H993" s="53"/>
      <c r="I993" s="53"/>
      <c r="J993" s="53"/>
      <c r="K993" s="53"/>
      <c r="L993" s="53"/>
      <c r="M993" s="53"/>
      <c r="N993" s="53"/>
      <c r="O993" s="53"/>
      <c r="P993" s="53"/>
      <c r="Q993" s="53"/>
      <c r="R993" s="53"/>
      <c r="S993" s="53"/>
      <c r="T993" s="53"/>
      <c r="U993" s="53"/>
      <c r="V993" s="53"/>
      <c r="W993" s="53"/>
      <c r="X993" s="53"/>
      <c r="Y993" s="53"/>
      <c r="Z993" s="53"/>
      <c r="AA993" s="53"/>
      <c r="AB993" s="53"/>
      <c r="AC993" s="53"/>
      <c r="AD993" s="53"/>
      <c r="AE993" s="53"/>
      <c r="AF993" s="53"/>
      <c r="AG993" s="53"/>
      <c r="AH993" s="53"/>
      <c r="AI993" s="53"/>
      <c r="AJ993" s="53"/>
    </row>
    <row r="994" spans="1:36" ht="14.25" customHeight="1" x14ac:dyDescent="0.25">
      <c r="A994" s="53"/>
      <c r="B994" s="53"/>
      <c r="C994" s="53"/>
      <c r="D994" s="53"/>
      <c r="E994" s="53"/>
      <c r="F994" s="53"/>
      <c r="G994" s="53"/>
      <c r="H994" s="53"/>
      <c r="I994" s="53"/>
      <c r="J994" s="53"/>
      <c r="K994" s="53"/>
      <c r="L994" s="53"/>
      <c r="M994" s="53"/>
      <c r="N994" s="53"/>
      <c r="O994" s="53"/>
      <c r="P994" s="53"/>
      <c r="Q994" s="53"/>
      <c r="R994" s="53"/>
      <c r="S994" s="53"/>
      <c r="T994" s="53"/>
      <c r="U994" s="53"/>
      <c r="V994" s="53"/>
      <c r="W994" s="53"/>
      <c r="X994" s="53"/>
      <c r="Y994" s="53"/>
      <c r="Z994" s="53"/>
      <c r="AA994" s="53"/>
      <c r="AB994" s="53"/>
      <c r="AC994" s="53"/>
      <c r="AD994" s="53"/>
      <c r="AE994" s="53"/>
      <c r="AF994" s="53"/>
      <c r="AG994" s="53"/>
      <c r="AH994" s="53"/>
      <c r="AI994" s="53"/>
      <c r="AJ994" s="53"/>
    </row>
    <row r="995" spans="1:36" ht="14.25" customHeight="1" x14ac:dyDescent="0.25">
      <c r="A995" s="53"/>
      <c r="B995" s="53"/>
      <c r="C995" s="53"/>
      <c r="D995" s="53"/>
      <c r="E995" s="53"/>
      <c r="F995" s="53"/>
      <c r="G995" s="53"/>
      <c r="H995" s="53"/>
      <c r="I995" s="53"/>
      <c r="J995" s="53"/>
      <c r="K995" s="53"/>
      <c r="L995" s="53"/>
      <c r="M995" s="53"/>
      <c r="N995" s="53"/>
      <c r="O995" s="53"/>
      <c r="P995" s="53"/>
      <c r="Q995" s="53"/>
      <c r="R995" s="53"/>
      <c r="S995" s="53"/>
      <c r="T995" s="53"/>
      <c r="U995" s="53"/>
      <c r="V995" s="53"/>
      <c r="W995" s="53"/>
      <c r="X995" s="53"/>
      <c r="Y995" s="53"/>
      <c r="Z995" s="53"/>
      <c r="AA995" s="53"/>
      <c r="AB995" s="53"/>
      <c r="AC995" s="53"/>
      <c r="AD995" s="53"/>
      <c r="AE995" s="53"/>
      <c r="AF995" s="53"/>
      <c r="AG995" s="53"/>
      <c r="AH995" s="53"/>
      <c r="AI995" s="53"/>
      <c r="AJ995" s="53"/>
    </row>
    <row r="996" spans="1:36" ht="14.25" customHeight="1" x14ac:dyDescent="0.25">
      <c r="A996" s="53"/>
      <c r="B996" s="53"/>
      <c r="C996" s="53"/>
      <c r="D996" s="53"/>
      <c r="E996" s="53"/>
      <c r="F996" s="53"/>
      <c r="G996" s="53"/>
      <c r="H996" s="53"/>
      <c r="I996" s="53"/>
      <c r="J996" s="53"/>
      <c r="K996" s="53"/>
      <c r="L996" s="53"/>
      <c r="M996" s="53"/>
      <c r="N996" s="53"/>
      <c r="O996" s="53"/>
      <c r="P996" s="53"/>
      <c r="Q996" s="53"/>
      <c r="R996" s="53"/>
      <c r="S996" s="53"/>
      <c r="T996" s="53"/>
      <c r="U996" s="53"/>
      <c r="V996" s="53"/>
      <c r="W996" s="53"/>
      <c r="X996" s="53"/>
      <c r="Y996" s="53"/>
      <c r="Z996" s="53"/>
      <c r="AA996" s="53"/>
      <c r="AB996" s="53"/>
      <c r="AC996" s="53"/>
      <c r="AD996" s="53"/>
      <c r="AE996" s="53"/>
      <c r="AF996" s="53"/>
      <c r="AG996" s="53"/>
      <c r="AH996" s="53"/>
      <c r="AI996" s="53"/>
      <c r="AJ996" s="53"/>
    </row>
    <row r="997" spans="1:36" ht="14.25" customHeight="1" x14ac:dyDescent="0.25">
      <c r="A997" s="53"/>
      <c r="B997" s="53"/>
      <c r="C997" s="53"/>
      <c r="D997" s="53"/>
      <c r="E997" s="53"/>
      <c r="F997" s="53"/>
      <c r="G997" s="53"/>
      <c r="H997" s="53"/>
      <c r="I997" s="53"/>
      <c r="J997" s="53"/>
      <c r="K997" s="53"/>
      <c r="L997" s="53"/>
      <c r="M997" s="53"/>
      <c r="N997" s="53"/>
      <c r="O997" s="53"/>
      <c r="P997" s="53"/>
      <c r="Q997" s="53"/>
      <c r="R997" s="53"/>
      <c r="S997" s="53"/>
      <c r="T997" s="53"/>
      <c r="U997" s="53"/>
      <c r="V997" s="53"/>
      <c r="W997" s="53"/>
      <c r="X997" s="53"/>
      <c r="Y997" s="53"/>
      <c r="Z997" s="53"/>
      <c r="AA997" s="53"/>
      <c r="AB997" s="53"/>
      <c r="AC997" s="53"/>
      <c r="AD997" s="53"/>
      <c r="AE997" s="53"/>
      <c r="AF997" s="53"/>
      <c r="AG997" s="53"/>
      <c r="AH997" s="53"/>
      <c r="AI997" s="53"/>
      <c r="AJ997" s="53"/>
    </row>
    <row r="998" spans="1:36" ht="14.25" customHeight="1" x14ac:dyDescent="0.25">
      <c r="A998" s="53"/>
      <c r="B998" s="53"/>
      <c r="C998" s="53"/>
      <c r="D998" s="53"/>
      <c r="E998" s="53"/>
      <c r="F998" s="53"/>
      <c r="G998" s="53"/>
      <c r="H998" s="53"/>
      <c r="I998" s="53"/>
      <c r="J998" s="53"/>
      <c r="K998" s="53"/>
      <c r="L998" s="53"/>
      <c r="M998" s="53"/>
      <c r="N998" s="53"/>
      <c r="O998" s="53"/>
      <c r="P998" s="53"/>
      <c r="Q998" s="53"/>
      <c r="R998" s="53"/>
      <c r="S998" s="53"/>
      <c r="T998" s="53"/>
      <c r="U998" s="53"/>
      <c r="V998" s="53"/>
      <c r="W998" s="53"/>
      <c r="X998" s="53"/>
      <c r="Y998" s="53"/>
      <c r="Z998" s="53"/>
      <c r="AA998" s="53"/>
      <c r="AB998" s="53"/>
      <c r="AC998" s="53"/>
      <c r="AD998" s="53"/>
      <c r="AE998" s="53"/>
      <c r="AF998" s="53"/>
      <c r="AG998" s="53"/>
      <c r="AH998" s="53"/>
      <c r="AI998" s="53"/>
      <c r="AJ998" s="53"/>
    </row>
    <row r="999" spans="1:36" ht="14.25" customHeight="1" x14ac:dyDescent="0.25">
      <c r="A999" s="53"/>
      <c r="B999" s="53"/>
      <c r="C999" s="53"/>
      <c r="D999" s="53"/>
      <c r="E999" s="53"/>
      <c r="F999" s="53"/>
      <c r="G999" s="53"/>
      <c r="H999" s="53"/>
      <c r="I999" s="53"/>
      <c r="J999" s="53"/>
      <c r="K999" s="53"/>
      <c r="L999" s="53"/>
      <c r="M999" s="53"/>
      <c r="N999" s="53"/>
      <c r="O999" s="53"/>
      <c r="P999" s="53"/>
      <c r="Q999" s="53"/>
      <c r="R999" s="53"/>
      <c r="S999" s="53"/>
      <c r="T999" s="53"/>
      <c r="U999" s="53"/>
      <c r="V999" s="53"/>
      <c r="W999" s="53"/>
      <c r="X999" s="53"/>
      <c r="Y999" s="53"/>
      <c r="Z999" s="53"/>
      <c r="AA999" s="53"/>
      <c r="AB999" s="53"/>
      <c r="AC999" s="53"/>
      <c r="AD999" s="53"/>
      <c r="AE999" s="53"/>
      <c r="AF999" s="53"/>
      <c r="AG999" s="53"/>
      <c r="AH999" s="53"/>
      <c r="AI999" s="53"/>
      <c r="AJ999" s="53"/>
    </row>
    <row r="1000" spans="1:36" ht="14.25" customHeight="1" x14ac:dyDescent="0.25">
      <c r="A1000" s="53"/>
      <c r="B1000" s="53"/>
      <c r="C1000" s="53"/>
      <c r="D1000" s="53"/>
      <c r="E1000" s="53"/>
      <c r="F1000" s="53"/>
      <c r="G1000" s="53"/>
      <c r="H1000" s="53"/>
      <c r="I1000" s="53"/>
      <c r="J1000" s="53"/>
      <c r="K1000" s="53"/>
      <c r="L1000" s="53"/>
      <c r="M1000" s="53"/>
      <c r="N1000" s="53"/>
      <c r="O1000" s="53"/>
      <c r="P1000" s="53"/>
      <c r="Q1000" s="53"/>
      <c r="R1000" s="53"/>
      <c r="S1000" s="53"/>
      <c r="T1000" s="53"/>
      <c r="U1000" s="53"/>
      <c r="V1000" s="53"/>
      <c r="W1000" s="53"/>
      <c r="X1000" s="53"/>
      <c r="Y1000" s="53"/>
      <c r="Z1000" s="53"/>
      <c r="AA1000" s="53"/>
      <c r="AB1000" s="53"/>
      <c r="AC1000" s="53"/>
      <c r="AD1000" s="53"/>
      <c r="AE1000" s="53"/>
      <c r="AF1000" s="53"/>
      <c r="AG1000" s="53"/>
      <c r="AH1000" s="53"/>
      <c r="AI1000" s="53"/>
      <c r="AJ1000" s="53"/>
    </row>
  </sheetData>
  <hyperlinks>
    <hyperlink ref="AB1" location="null!A1" display="Voltar" xr:uid="{7483F924-1EA6-404F-AC75-96479561DA91}"/>
  </hyperlinks>
  <pageMargins left="0.511811024" right="0.511811024" top="0.78740157499999996" bottom="0.78740157499999996"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F40"/>
  <sheetViews>
    <sheetView zoomScale="109" zoomScaleNormal="175" zoomScaleSheetLayoutView="80" workbookViewId="0">
      <pane xSplit="1" ySplit="5" topLeftCell="S18" activePane="bottomRight" state="frozen"/>
      <selection pane="topRight" activeCell="B1" sqref="B1"/>
      <selection pane="bottomLeft" activeCell="A6" sqref="A6"/>
      <selection pane="bottomRight" activeCell="X24" sqref="X24"/>
    </sheetView>
  </sheetViews>
  <sheetFormatPr defaultColWidth="8.5703125" defaultRowHeight="12.75" x14ac:dyDescent="0.2"/>
  <cols>
    <col min="1" max="1" width="49.140625" style="2" bestFit="1" customWidth="1"/>
    <col min="2" max="5" width="7.140625" style="2" bestFit="1" customWidth="1"/>
    <col min="6" max="6" width="7.5703125" style="2" bestFit="1" customWidth="1"/>
    <col min="7" max="7" width="7.140625" style="2" bestFit="1" customWidth="1"/>
    <col min="8" max="8" width="7.5703125" style="2" bestFit="1" customWidth="1"/>
    <col min="9" max="23" width="8.140625" style="2" bestFit="1" customWidth="1"/>
    <col min="24" max="24" width="7.42578125" style="2" customWidth="1"/>
    <col min="25" max="28" width="8.140625" style="2" bestFit="1" customWidth="1"/>
    <col min="29" max="30" width="9.140625" style="2" bestFit="1" customWidth="1"/>
    <col min="31" max="31" width="8.140625" style="2" bestFit="1" customWidth="1"/>
    <col min="32" max="16384" width="8.5703125" style="2"/>
  </cols>
  <sheetData>
    <row r="1" spans="1:32" ht="15.75" x14ac:dyDescent="0.25">
      <c r="A1" s="22" t="s">
        <v>57</v>
      </c>
      <c r="B1" s="34"/>
      <c r="C1" s="34"/>
      <c r="D1" s="34"/>
      <c r="E1" s="34"/>
      <c r="F1" s="34"/>
      <c r="G1" s="34"/>
      <c r="H1" s="34"/>
      <c r="I1" s="34"/>
      <c r="J1" s="11"/>
      <c r="K1" s="11"/>
      <c r="L1" s="11"/>
      <c r="M1" s="11"/>
      <c r="N1" s="11"/>
      <c r="O1" s="11"/>
      <c r="P1" s="11"/>
      <c r="AD1" s="40"/>
      <c r="AE1" s="23" t="s">
        <v>9</v>
      </c>
    </row>
    <row r="2" spans="1:32" x14ac:dyDescent="0.2">
      <c r="B2" s="11"/>
      <c r="C2" s="11"/>
      <c r="D2" s="11"/>
      <c r="E2" s="11"/>
      <c r="F2" s="11"/>
      <c r="G2" s="11"/>
      <c r="H2" s="44"/>
      <c r="I2" s="44"/>
      <c r="J2" s="11"/>
      <c r="K2" s="11"/>
      <c r="L2" s="11"/>
      <c r="M2" s="40"/>
      <c r="N2" s="45"/>
      <c r="O2" s="45"/>
      <c r="P2" s="40"/>
      <c r="Q2" s="45"/>
      <c r="R2" s="40"/>
      <c r="S2" s="40"/>
      <c r="T2" s="40"/>
      <c r="U2" s="40"/>
      <c r="V2" s="40"/>
      <c r="W2" s="40"/>
      <c r="X2" s="42"/>
      <c r="Y2" s="42"/>
      <c r="Z2" s="40"/>
      <c r="AA2" s="40"/>
      <c r="AB2" s="40"/>
      <c r="AC2" s="40"/>
      <c r="AD2" s="40"/>
      <c r="AE2" s="40"/>
    </row>
    <row r="3" spans="1:32" x14ac:dyDescent="0.2">
      <c r="B3" s="9"/>
      <c r="C3" s="9"/>
      <c r="D3" s="9"/>
      <c r="E3" s="9"/>
      <c r="F3" s="9"/>
      <c r="G3" s="9"/>
      <c r="H3" s="9"/>
      <c r="I3" s="9"/>
      <c r="J3" s="39"/>
      <c r="K3" s="39"/>
      <c r="L3" s="39"/>
      <c r="M3" s="39"/>
      <c r="N3" s="18"/>
      <c r="O3" s="39"/>
      <c r="P3" s="39"/>
      <c r="Q3" s="18"/>
      <c r="R3" s="18"/>
      <c r="S3" s="18"/>
      <c r="T3" s="18"/>
      <c r="U3" s="39"/>
      <c r="V3" s="45"/>
      <c r="W3" s="45"/>
      <c r="X3" s="39"/>
      <c r="Y3" s="39"/>
      <c r="Z3" s="39"/>
      <c r="AA3" s="39"/>
      <c r="AB3" s="39"/>
      <c r="AC3" s="39"/>
      <c r="AD3" s="39"/>
      <c r="AE3" s="39"/>
    </row>
    <row r="4" spans="1:32" x14ac:dyDescent="0.2">
      <c r="I4" s="40"/>
      <c r="J4" s="42"/>
      <c r="K4" s="42"/>
      <c r="L4" s="42"/>
      <c r="M4" s="42"/>
      <c r="N4" s="18"/>
      <c r="O4" s="42"/>
      <c r="P4" s="47"/>
      <c r="Q4" s="47"/>
      <c r="R4" s="47"/>
      <c r="S4" s="47"/>
      <c r="T4" s="47"/>
      <c r="U4" s="41"/>
      <c r="V4" s="51"/>
      <c r="W4" s="51"/>
      <c r="AB4" s="42"/>
      <c r="AC4" s="18"/>
      <c r="AD4" s="18"/>
      <c r="AE4" s="18"/>
    </row>
    <row r="5" spans="1:32" x14ac:dyDescent="0.2">
      <c r="A5" s="4" t="s">
        <v>58</v>
      </c>
      <c r="B5" s="5" t="s">
        <v>12</v>
      </c>
      <c r="C5" s="5" t="s">
        <v>13</v>
      </c>
      <c r="D5" s="5" t="s">
        <v>14</v>
      </c>
      <c r="E5" s="5" t="s">
        <v>15</v>
      </c>
      <c r="F5" s="5" t="s">
        <v>16</v>
      </c>
      <c r="G5" s="5" t="s">
        <v>17</v>
      </c>
      <c r="H5" s="5" t="s">
        <v>18</v>
      </c>
      <c r="I5" s="5" t="s">
        <v>19</v>
      </c>
      <c r="J5" s="5" t="s">
        <v>20</v>
      </c>
      <c r="K5" s="5" t="s">
        <v>21</v>
      </c>
      <c r="L5" s="5" t="s">
        <v>22</v>
      </c>
      <c r="M5" s="5" t="s">
        <v>23</v>
      </c>
      <c r="N5" s="5" t="s">
        <v>24</v>
      </c>
      <c r="O5" s="5" t="s">
        <v>25</v>
      </c>
      <c r="P5" s="5" t="s">
        <v>26</v>
      </c>
      <c r="Q5" s="5" t="s">
        <v>27</v>
      </c>
      <c r="R5" s="5" t="s">
        <v>28</v>
      </c>
      <c r="S5" s="5" t="s">
        <v>29</v>
      </c>
      <c r="T5" s="5" t="s">
        <v>30</v>
      </c>
      <c r="U5" s="5" t="s">
        <v>31</v>
      </c>
      <c r="V5" s="5" t="s">
        <v>161</v>
      </c>
      <c r="W5" s="5" t="s">
        <v>164</v>
      </c>
      <c r="X5" s="6"/>
      <c r="Y5" s="7">
        <v>2017</v>
      </c>
      <c r="Z5" s="7">
        <v>2018</v>
      </c>
      <c r="AA5" s="7">
        <v>2019</v>
      </c>
      <c r="AB5" s="7">
        <v>2020</v>
      </c>
      <c r="AC5" s="7">
        <v>2021</v>
      </c>
      <c r="AD5" s="7">
        <v>2022</v>
      </c>
      <c r="AE5" s="7">
        <v>2023</v>
      </c>
    </row>
    <row r="6" spans="1:32" x14ac:dyDescent="0.2">
      <c r="A6" s="3" t="s">
        <v>59</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v>15468</v>
      </c>
      <c r="U6" s="9">
        <v>14424.788079051204</v>
      </c>
      <c r="V6" s="9">
        <v>16683.904110000032</v>
      </c>
      <c r="W6" s="9">
        <v>15742</v>
      </c>
      <c r="X6" s="41"/>
      <c r="Y6" s="9">
        <v>7873</v>
      </c>
      <c r="Z6" s="9">
        <v>13349</v>
      </c>
      <c r="AA6" s="9">
        <v>22029</v>
      </c>
      <c r="AB6" s="9">
        <v>41806</v>
      </c>
      <c r="AC6" s="9">
        <v>62435</v>
      </c>
      <c r="AD6" s="9">
        <v>57028</v>
      </c>
      <c r="AE6" s="9">
        <v>61699</v>
      </c>
    </row>
    <row r="7" spans="1:32" x14ac:dyDescent="0.2">
      <c r="A7" s="2" t="s">
        <v>60</v>
      </c>
      <c r="B7" s="8">
        <v>-325</v>
      </c>
      <c r="C7" s="8">
        <v>-477</v>
      </c>
      <c r="D7" s="8">
        <v>-460</v>
      </c>
      <c r="E7" s="8">
        <v>-516</v>
      </c>
      <c r="F7" s="8">
        <v>-821</v>
      </c>
      <c r="G7" s="8">
        <v>-509</v>
      </c>
      <c r="H7" s="8">
        <v>-310</v>
      </c>
      <c r="I7" s="8">
        <v>-1785</v>
      </c>
      <c r="J7" s="8">
        <v>-1222</v>
      </c>
      <c r="K7" s="8">
        <v>-1370.2543899999998</v>
      </c>
      <c r="L7" s="8">
        <v>-1742</v>
      </c>
      <c r="M7" s="8">
        <v>-1172.7456099999999</v>
      </c>
      <c r="N7" s="8">
        <v>-1244</v>
      </c>
      <c r="O7" s="8">
        <v>-1599</v>
      </c>
      <c r="P7" s="8">
        <v>-1399</v>
      </c>
      <c r="Q7" s="8">
        <v>-1304</v>
      </c>
      <c r="R7" s="8">
        <v>-1341</v>
      </c>
      <c r="S7" s="8">
        <v>-1164</v>
      </c>
      <c r="T7" s="8">
        <v>-1151</v>
      </c>
      <c r="U7" s="8">
        <v>-2892.6803000000073</v>
      </c>
      <c r="V7" s="8">
        <v>-2498.9041100000322</v>
      </c>
      <c r="W7" s="8">
        <v>-2463</v>
      </c>
      <c r="X7" s="41"/>
      <c r="Y7" s="8">
        <v>-1695</v>
      </c>
      <c r="Z7" s="8">
        <v>-1775</v>
      </c>
      <c r="AA7" s="8">
        <v>-1778</v>
      </c>
      <c r="AB7" s="8">
        <v>-3425</v>
      </c>
      <c r="AC7" s="8">
        <v>-6129</v>
      </c>
      <c r="AD7" s="8">
        <v>-5546</v>
      </c>
      <c r="AE7" s="8">
        <v>-6549.0000000000055</v>
      </c>
      <c r="AF7" s="34"/>
    </row>
    <row r="8" spans="1:32" x14ac:dyDescent="0.2">
      <c r="A8" s="3" t="s">
        <v>61</v>
      </c>
      <c r="B8" s="9">
        <v>4356</v>
      </c>
      <c r="C8" s="9">
        <v>4521</v>
      </c>
      <c r="D8" s="9">
        <v>5501</v>
      </c>
      <c r="E8" s="9">
        <v>5873</v>
      </c>
      <c r="F8" s="9">
        <v>10006</v>
      </c>
      <c r="G8" s="9">
        <v>9459</v>
      </c>
      <c r="H8" s="9">
        <v>11095</v>
      </c>
      <c r="I8" s="9">
        <v>7821</v>
      </c>
      <c r="J8" s="9">
        <v>14098</v>
      </c>
      <c r="K8" s="9">
        <v>14114.732029999999</v>
      </c>
      <c r="L8" s="9">
        <v>14602</v>
      </c>
      <c r="M8" s="9">
        <v>14113.267970000001</v>
      </c>
      <c r="N8" s="9">
        <v>14584</v>
      </c>
      <c r="O8" s="9">
        <v>11814</v>
      </c>
      <c r="P8" s="9">
        <v>12888</v>
      </c>
      <c r="Q8" s="9">
        <v>12196</v>
      </c>
      <c r="R8" s="9">
        <v>14568</v>
      </c>
      <c r="S8" s="9">
        <f>S6+S7</f>
        <v>14734</v>
      </c>
      <c r="T8" s="9">
        <v>14317</v>
      </c>
      <c r="U8" s="9">
        <v>11532.107779051197</v>
      </c>
      <c r="V8" s="9">
        <v>14185</v>
      </c>
      <c r="W8" s="9">
        <f>SUM(W6:W7)</f>
        <v>13279</v>
      </c>
      <c r="X8" s="41"/>
      <c r="Y8" s="9">
        <v>6178</v>
      </c>
      <c r="Z8" s="9">
        <v>11574</v>
      </c>
      <c r="AA8" s="9">
        <v>20251</v>
      </c>
      <c r="AB8" s="9">
        <v>38381</v>
      </c>
      <c r="AC8" s="9">
        <v>56306</v>
      </c>
      <c r="AD8" s="9">
        <v>51482</v>
      </c>
      <c r="AE8" s="9">
        <v>55149.999999999993</v>
      </c>
    </row>
    <row r="9" spans="1:32" x14ac:dyDescent="0.2">
      <c r="A9" s="50" t="s">
        <v>162</v>
      </c>
      <c r="B9" s="8"/>
      <c r="C9" s="8"/>
      <c r="D9" s="8"/>
      <c r="E9" s="8"/>
      <c r="F9" s="8"/>
      <c r="G9" s="8"/>
      <c r="H9" s="8"/>
      <c r="I9" s="8"/>
      <c r="J9" s="8"/>
      <c r="K9" s="8"/>
      <c r="L9" s="8"/>
      <c r="M9" s="8"/>
      <c r="N9" s="49">
        <f t="shared" ref="N9:T9" si="0">N8/N6</f>
        <v>0.92140510487743243</v>
      </c>
      <c r="O9" s="49">
        <f t="shared" si="0"/>
        <v>0.88078729590695592</v>
      </c>
      <c r="P9" s="49">
        <f t="shared" si="0"/>
        <v>0.90207881290683833</v>
      </c>
      <c r="Q9" s="49">
        <f t="shared" si="0"/>
        <v>0.90340740740740744</v>
      </c>
      <c r="R9" s="49">
        <f t="shared" si="0"/>
        <v>0.91570808976051288</v>
      </c>
      <c r="S9" s="49">
        <f t="shared" si="0"/>
        <v>0.92678324317524219</v>
      </c>
      <c r="T9" s="49">
        <f t="shared" si="0"/>
        <v>0.92558831135246966</v>
      </c>
      <c r="U9" s="49">
        <f>U8/U6</f>
        <v>0.79946462407992103</v>
      </c>
      <c r="V9" s="49">
        <f>V8/V6</f>
        <v>0.85022066217089831</v>
      </c>
      <c r="W9" s="49">
        <f>W8/W6</f>
        <v>0.84353957565747684</v>
      </c>
      <c r="X9" s="41"/>
      <c r="Y9" s="8"/>
      <c r="Z9" s="8"/>
      <c r="AA9" s="8"/>
      <c r="AB9" s="8"/>
      <c r="AC9" s="8">
        <v>0</v>
      </c>
      <c r="AD9" s="8"/>
      <c r="AE9" s="8">
        <v>0.89385565406246448</v>
      </c>
    </row>
    <row r="10" spans="1:32" x14ac:dyDescent="0.2">
      <c r="A10" s="3" t="s">
        <v>62</v>
      </c>
      <c r="B10" s="9">
        <v>-4674</v>
      </c>
      <c r="C10" s="9">
        <v>-5490</v>
      </c>
      <c r="D10" s="9">
        <v>-6331</v>
      </c>
      <c r="E10" s="9">
        <v>-6484</v>
      </c>
      <c r="F10" s="9">
        <v>-9717</v>
      </c>
      <c r="G10" s="9">
        <v>-9039</v>
      </c>
      <c r="H10" s="9">
        <v>-9734</v>
      </c>
      <c r="I10" s="9">
        <v>-10514</v>
      </c>
      <c r="J10" s="9">
        <v>-19576</v>
      </c>
      <c r="K10" s="9">
        <v>-33347.458190000005</v>
      </c>
      <c r="L10" s="17">
        <v>-29300</v>
      </c>
      <c r="M10" s="17">
        <v>-26792.541809999988</v>
      </c>
      <c r="N10" s="17">
        <v>-25472</v>
      </c>
      <c r="O10" s="17">
        <v>-28814</v>
      </c>
      <c r="P10" s="17">
        <v>-24221</v>
      </c>
      <c r="Q10" s="9">
        <v>-21646</v>
      </c>
      <c r="R10" s="9">
        <v>-22137</v>
      </c>
      <c r="S10" s="9">
        <f>SUM(S11:S14)</f>
        <v>-21466</v>
      </c>
      <c r="T10" s="9">
        <v>-17731</v>
      </c>
      <c r="U10" s="9">
        <v>-21394.354807040829</v>
      </c>
      <c r="V10" s="9">
        <v>-20398.150369999999</v>
      </c>
      <c r="W10" s="9">
        <f>SUM(W11:W13)</f>
        <v>-18933</v>
      </c>
      <c r="X10" s="41"/>
      <c r="Y10" s="9">
        <v>-16770</v>
      </c>
      <c r="Z10" s="9">
        <v>-18601</v>
      </c>
      <c r="AA10" s="9">
        <v>-22979</v>
      </c>
      <c r="AB10" s="9">
        <v>-39004</v>
      </c>
      <c r="AC10" s="9">
        <v>-108394</v>
      </c>
      <c r="AD10" s="9">
        <v>-100153</v>
      </c>
      <c r="AE10" s="9">
        <v>-82690</v>
      </c>
    </row>
    <row r="11" spans="1:32" x14ac:dyDescent="0.2">
      <c r="A11" s="2" t="s">
        <v>63</v>
      </c>
      <c r="B11" s="8">
        <v>-2312</v>
      </c>
      <c r="C11" s="8">
        <v>-1065</v>
      </c>
      <c r="D11" s="8">
        <v>-3172</v>
      </c>
      <c r="E11" s="8">
        <v>-4876</v>
      </c>
      <c r="F11" s="8">
        <v>-4801</v>
      </c>
      <c r="G11" s="8">
        <v>-4306</v>
      </c>
      <c r="H11" s="8">
        <v>-6150</v>
      </c>
      <c r="I11" s="8">
        <v>-2999</v>
      </c>
      <c r="J11" s="8">
        <v>-11089</v>
      </c>
      <c r="K11" s="8">
        <v>-21319.217920000006</v>
      </c>
      <c r="L11" s="8">
        <v>-17560</v>
      </c>
      <c r="M11" s="8">
        <v>-12163.78207999999</v>
      </c>
      <c r="N11" s="8">
        <v>-9412</v>
      </c>
      <c r="O11" s="8">
        <v>-10136</v>
      </c>
      <c r="P11" s="8">
        <v>-9437</v>
      </c>
      <c r="Q11" s="8">
        <v>-6896</v>
      </c>
      <c r="R11" s="8">
        <v>-7538</v>
      </c>
      <c r="S11" s="8">
        <v>-7935</v>
      </c>
      <c r="T11" s="8">
        <v>-6896</v>
      </c>
      <c r="U11" s="8">
        <v>-5987</v>
      </c>
      <c r="V11" s="8">
        <v>-7183</v>
      </c>
      <c r="W11" s="8">
        <v>-5720</v>
      </c>
      <c r="X11" s="41"/>
      <c r="Y11" s="8">
        <v>-7445</v>
      </c>
      <c r="Z11" s="8">
        <v>-8111</v>
      </c>
      <c r="AA11" s="8">
        <v>-11425</v>
      </c>
      <c r="AB11" s="8">
        <v>-18256</v>
      </c>
      <c r="AC11" s="8">
        <v>-62132</v>
      </c>
      <c r="AD11" s="8">
        <v>-35632</v>
      </c>
      <c r="AE11" s="8">
        <v>-28356</v>
      </c>
    </row>
    <row r="12" spans="1:32" x14ac:dyDescent="0.2">
      <c r="A12" s="2" t="s">
        <v>64</v>
      </c>
      <c r="B12" s="8">
        <v>-2362</v>
      </c>
      <c r="C12" s="8">
        <v>-4425</v>
      </c>
      <c r="D12" s="8">
        <v>-3159</v>
      </c>
      <c r="E12" s="8">
        <v>-1574</v>
      </c>
      <c r="F12" s="8">
        <v>-4916</v>
      </c>
      <c r="G12" s="8">
        <v>-4733</v>
      </c>
      <c r="H12" s="8">
        <v>-3584</v>
      </c>
      <c r="I12" s="8">
        <v>-7515</v>
      </c>
      <c r="J12" s="8">
        <v>-8312</v>
      </c>
      <c r="K12" s="8">
        <v>-12015.75517</v>
      </c>
      <c r="L12" s="8">
        <v>-11726</v>
      </c>
      <c r="M12" s="8">
        <v>-14081.24483</v>
      </c>
      <c r="N12" s="8">
        <v>-16344</v>
      </c>
      <c r="O12" s="8">
        <v>-18735</v>
      </c>
      <c r="P12" s="8">
        <v>-14944</v>
      </c>
      <c r="Q12" s="8">
        <v>-14784</v>
      </c>
      <c r="R12" s="8">
        <v>-15275</v>
      </c>
      <c r="S12" s="8">
        <v>-13532</v>
      </c>
      <c r="T12" s="8">
        <v>-10701</v>
      </c>
      <c r="U12" s="8">
        <v>-6788</v>
      </c>
      <c r="V12" s="8">
        <v>-13220</v>
      </c>
      <c r="W12" s="8">
        <v>-13162</v>
      </c>
      <c r="X12" s="41"/>
      <c r="Y12" s="8">
        <v>-9325</v>
      </c>
      <c r="Z12" s="8">
        <v>-10375</v>
      </c>
      <c r="AA12" s="8">
        <v>-11520</v>
      </c>
      <c r="AB12" s="8">
        <v>-20748</v>
      </c>
      <c r="AC12" s="8">
        <v>-45513</v>
      </c>
      <c r="AD12" s="8">
        <v>-65055</v>
      </c>
      <c r="AE12" s="8">
        <v>-46296</v>
      </c>
    </row>
    <row r="13" spans="1:32" x14ac:dyDescent="0.2">
      <c r="A13" s="2" t="s">
        <v>65</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v>-134</v>
      </c>
      <c r="U13" s="8">
        <v>-675.35480704082875</v>
      </c>
      <c r="V13" s="8">
        <v>4.8496300000006158</v>
      </c>
      <c r="W13" s="8">
        <v>-51</v>
      </c>
      <c r="X13" s="41"/>
      <c r="Y13" s="8">
        <v>0</v>
      </c>
      <c r="Z13" s="8">
        <v>-115</v>
      </c>
      <c r="AA13" s="8">
        <v>-34</v>
      </c>
      <c r="AB13" s="8"/>
      <c r="AC13" s="8">
        <v>-749</v>
      </c>
      <c r="AD13" s="8">
        <v>534</v>
      </c>
      <c r="AE13" s="8">
        <v>-94</v>
      </c>
    </row>
    <row r="14" spans="1:32" x14ac:dyDescent="0.2">
      <c r="A14" s="2" t="s">
        <v>66</v>
      </c>
      <c r="B14" s="8"/>
      <c r="C14" s="8"/>
      <c r="D14" s="8"/>
      <c r="E14" s="8"/>
      <c r="F14" s="8"/>
      <c r="G14" s="8"/>
      <c r="H14" s="8"/>
      <c r="I14" s="8"/>
      <c r="J14" s="8"/>
      <c r="K14" s="8"/>
      <c r="L14" s="8"/>
      <c r="M14" s="8"/>
      <c r="N14" s="8"/>
      <c r="O14" s="8"/>
      <c r="P14" s="8"/>
      <c r="Q14" s="8"/>
      <c r="R14" s="8"/>
      <c r="S14" s="8"/>
      <c r="T14" s="8"/>
      <c r="U14" s="8">
        <v>-7944</v>
      </c>
      <c r="V14" s="8"/>
      <c r="W14" s="8"/>
      <c r="X14" s="41"/>
      <c r="Y14" s="8"/>
      <c r="Z14" s="8"/>
      <c r="AA14" s="8"/>
      <c r="AB14" s="8"/>
      <c r="AC14" s="8"/>
      <c r="AD14" s="8"/>
      <c r="AE14" s="8">
        <v>-7944</v>
      </c>
    </row>
    <row r="15" spans="1:32" ht="2.25" customHeight="1" x14ac:dyDescent="0.2">
      <c r="B15" s="8"/>
      <c r="C15" s="8"/>
      <c r="D15" s="8"/>
      <c r="E15" s="8"/>
      <c r="F15" s="8"/>
      <c r="G15" s="8"/>
      <c r="H15" s="8"/>
      <c r="I15" s="8"/>
      <c r="J15" s="8"/>
      <c r="K15" s="8"/>
      <c r="L15" s="8"/>
      <c r="M15" s="8"/>
      <c r="N15" s="8"/>
      <c r="O15" s="8"/>
      <c r="P15" s="8"/>
      <c r="Q15" s="9">
        <v>0</v>
      </c>
      <c r="R15" s="9"/>
      <c r="S15" s="9"/>
      <c r="T15" s="9"/>
      <c r="U15" s="9"/>
      <c r="V15" s="9"/>
      <c r="W15" s="9"/>
      <c r="X15" s="41"/>
      <c r="Y15" s="8"/>
      <c r="Z15" s="8"/>
      <c r="AA15" s="8"/>
      <c r="AB15" s="8"/>
      <c r="AC15" s="8"/>
      <c r="AD15" s="8"/>
      <c r="AE15" s="8"/>
    </row>
    <row r="16" spans="1:32" x14ac:dyDescent="0.2">
      <c r="A16" s="3" t="s">
        <v>67</v>
      </c>
      <c r="B16" s="9">
        <v>-8</v>
      </c>
      <c r="C16" s="9">
        <v>6</v>
      </c>
      <c r="D16" s="9">
        <v>21</v>
      </c>
      <c r="E16" s="9">
        <v>-113</v>
      </c>
      <c r="F16" s="9">
        <v>-67</v>
      </c>
      <c r="G16" s="9">
        <v>-6</v>
      </c>
      <c r="H16" s="9">
        <v>-5</v>
      </c>
      <c r="I16" s="9">
        <v>-58</v>
      </c>
      <c r="J16" s="9">
        <v>-56</v>
      </c>
      <c r="K16" s="9">
        <v>1385.82293</v>
      </c>
      <c r="L16" s="9">
        <v>4016</v>
      </c>
      <c r="M16" s="9">
        <v>5738.1770699999997</v>
      </c>
      <c r="N16" s="9">
        <v>7215</v>
      </c>
      <c r="O16" s="9">
        <v>8202</v>
      </c>
      <c r="P16" s="9">
        <v>8633</v>
      </c>
      <c r="Q16" s="9">
        <v>8778</v>
      </c>
      <c r="R16" s="9">
        <v>5475</v>
      </c>
      <c r="S16" s="9">
        <f>SUM(S17:S18)</f>
        <v>8359</v>
      </c>
      <c r="T16" s="9">
        <v>9345</v>
      </c>
      <c r="U16" s="9">
        <v>8085.8692499999997</v>
      </c>
      <c r="V16" s="9">
        <v>9613.1503699999994</v>
      </c>
      <c r="W16" s="9">
        <f>SUM(W17:W18)</f>
        <v>12877</v>
      </c>
      <c r="X16" s="41"/>
      <c r="Y16" s="9">
        <v>228</v>
      </c>
      <c r="Z16" s="9">
        <v>146</v>
      </c>
      <c r="AA16" s="9">
        <v>-94</v>
      </c>
      <c r="AB16" s="9">
        <v>-136</v>
      </c>
      <c r="AC16" s="9">
        <v>11084</v>
      </c>
      <c r="AD16" s="9">
        <v>32828</v>
      </c>
      <c r="AE16" s="9">
        <v>31227</v>
      </c>
    </row>
    <row r="17" spans="1:31" x14ac:dyDescent="0.2">
      <c r="A17" s="2" t="s">
        <v>68</v>
      </c>
      <c r="B17" s="8">
        <v>48</v>
      </c>
      <c r="C17" s="8">
        <v>36</v>
      </c>
      <c r="D17" s="8">
        <v>41</v>
      </c>
      <c r="E17" s="8">
        <v>18</v>
      </c>
      <c r="F17" s="8">
        <v>7</v>
      </c>
      <c r="G17" s="8">
        <v>35</v>
      </c>
      <c r="H17" s="8">
        <v>38</v>
      </c>
      <c r="I17" s="8">
        <v>34</v>
      </c>
      <c r="J17" s="8">
        <v>118</v>
      </c>
      <c r="K17" s="8">
        <v>1481.0947800000001</v>
      </c>
      <c r="L17" s="8">
        <v>4060</v>
      </c>
      <c r="M17" s="8">
        <v>5690.9052199999996</v>
      </c>
      <c r="N17" s="43">
        <v>7237</v>
      </c>
      <c r="O17" s="8">
        <v>8253</v>
      </c>
      <c r="P17" s="8">
        <v>8700</v>
      </c>
      <c r="Q17" s="8">
        <v>8862</v>
      </c>
      <c r="R17" s="8">
        <v>5571</v>
      </c>
      <c r="S17" s="8">
        <v>8476</v>
      </c>
      <c r="T17" s="8">
        <v>9372</v>
      </c>
      <c r="U17" s="8">
        <v>8168.6799299999984</v>
      </c>
      <c r="V17" s="8">
        <v>9714</v>
      </c>
      <c r="W17" s="8">
        <v>12943</v>
      </c>
      <c r="X17" s="41"/>
      <c r="Y17" s="8">
        <v>455</v>
      </c>
      <c r="Z17" s="8">
        <v>280</v>
      </c>
      <c r="AA17" s="8">
        <v>143</v>
      </c>
      <c r="AB17" s="8">
        <v>114</v>
      </c>
      <c r="AC17" s="8">
        <v>11350</v>
      </c>
      <c r="AD17" s="8">
        <v>33052</v>
      </c>
      <c r="AE17" s="8">
        <v>31588</v>
      </c>
    </row>
    <row r="18" spans="1:31" x14ac:dyDescent="0.2">
      <c r="A18" s="2" t="s">
        <v>69</v>
      </c>
      <c r="B18" s="8">
        <v>-56</v>
      </c>
      <c r="C18" s="8">
        <v>-30</v>
      </c>
      <c r="D18" s="8">
        <v>-20</v>
      </c>
      <c r="E18" s="8">
        <v>-131</v>
      </c>
      <c r="F18" s="8">
        <v>-74</v>
      </c>
      <c r="G18" s="8">
        <v>-41</v>
      </c>
      <c r="H18" s="8">
        <v>-44</v>
      </c>
      <c r="I18" s="8">
        <v>-92</v>
      </c>
      <c r="J18" s="8">
        <v>-174</v>
      </c>
      <c r="K18" s="8">
        <v>-95.271850000000001</v>
      </c>
      <c r="L18" s="8">
        <v>-44</v>
      </c>
      <c r="M18" s="8">
        <v>47.271849999999972</v>
      </c>
      <c r="N18" s="8">
        <v>-22</v>
      </c>
      <c r="O18" s="8">
        <v>-51</v>
      </c>
      <c r="P18" s="8">
        <v>-67</v>
      </c>
      <c r="Q18" s="8">
        <v>-84</v>
      </c>
      <c r="R18" s="8">
        <v>-96</v>
      </c>
      <c r="S18" s="8">
        <v>-117</v>
      </c>
      <c r="T18" s="8">
        <v>-27</v>
      </c>
      <c r="U18" s="8">
        <v>-122</v>
      </c>
      <c r="V18" s="8">
        <v>-100.84963</v>
      </c>
      <c r="W18" s="8">
        <v>-66</v>
      </c>
      <c r="X18" s="41"/>
      <c r="Y18" s="8">
        <v>-227</v>
      </c>
      <c r="Z18" s="8">
        <v>-134</v>
      </c>
      <c r="AA18" s="8">
        <v>-237</v>
      </c>
      <c r="AB18" s="8">
        <v>-250</v>
      </c>
      <c r="AC18" s="8">
        <v>-266</v>
      </c>
      <c r="AD18" s="8">
        <v>-224</v>
      </c>
      <c r="AE18" s="8">
        <v>-361</v>
      </c>
    </row>
    <row r="19" spans="1:31" ht="1.5" customHeight="1" x14ac:dyDescent="0.2">
      <c r="B19" s="8"/>
      <c r="C19" s="8"/>
      <c r="D19" s="8"/>
      <c r="E19" s="8"/>
      <c r="F19" s="8"/>
      <c r="G19" s="8"/>
      <c r="H19" s="8"/>
      <c r="I19" s="8"/>
      <c r="J19" s="8"/>
      <c r="K19" s="8"/>
      <c r="L19" s="8"/>
      <c r="M19" s="8"/>
      <c r="N19" s="8"/>
      <c r="O19" s="8"/>
      <c r="P19" s="8"/>
      <c r="Q19" s="9">
        <v>0</v>
      </c>
      <c r="R19" s="9"/>
      <c r="S19" s="9"/>
      <c r="T19" s="9"/>
      <c r="U19" s="9"/>
      <c r="V19" s="9"/>
      <c r="W19" s="9"/>
      <c r="X19" s="41"/>
      <c r="Y19" s="8"/>
      <c r="Z19" s="8"/>
      <c r="AA19" s="8"/>
      <c r="AB19" s="8"/>
      <c r="AC19" s="8">
        <v>0</v>
      </c>
      <c r="AD19" s="8"/>
      <c r="AE19" s="8"/>
    </row>
    <row r="20" spans="1:31" x14ac:dyDescent="0.2">
      <c r="A20" s="3" t="s">
        <v>70</v>
      </c>
      <c r="B20" s="9">
        <v>-326</v>
      </c>
      <c r="C20" s="9">
        <v>-963</v>
      </c>
      <c r="D20" s="9">
        <v>-809</v>
      </c>
      <c r="E20" s="9">
        <v>-724</v>
      </c>
      <c r="F20" s="9">
        <v>222</v>
      </c>
      <c r="G20" s="9">
        <v>414</v>
      </c>
      <c r="H20" s="9">
        <v>1355</v>
      </c>
      <c r="I20" s="9">
        <v>-2751</v>
      </c>
      <c r="J20" s="35">
        <v>-5534</v>
      </c>
      <c r="K20" s="35">
        <v>-17846</v>
      </c>
      <c r="L20" s="9">
        <v>-10682</v>
      </c>
      <c r="M20" s="9">
        <v>-6941.0967699999874</v>
      </c>
      <c r="N20" s="9">
        <v>-3673</v>
      </c>
      <c r="O20" s="9">
        <v>-8798</v>
      </c>
      <c r="P20" s="9">
        <v>-2700</v>
      </c>
      <c r="Q20" s="9">
        <v>-672</v>
      </c>
      <c r="R20" s="9">
        <v>-2094</v>
      </c>
      <c r="S20" s="9">
        <f>S8+S10+S16</f>
        <v>1627</v>
      </c>
      <c r="T20" s="9">
        <v>5931</v>
      </c>
      <c r="U20" s="9">
        <v>-1776.3777779896336</v>
      </c>
      <c r="V20" s="9">
        <f>V8+V10+V16</f>
        <v>3400</v>
      </c>
      <c r="W20" s="9">
        <f>W8+W10+W16</f>
        <v>7223</v>
      </c>
      <c r="X20" s="41"/>
      <c r="Y20" s="9">
        <v>-10364</v>
      </c>
      <c r="Z20" s="9">
        <v>-6881</v>
      </c>
      <c r="AA20" s="9">
        <v>-2822</v>
      </c>
      <c r="AB20" s="9">
        <v>-759</v>
      </c>
      <c r="AC20" s="9">
        <v>-41004</v>
      </c>
      <c r="AD20" s="9">
        <v>-15843</v>
      </c>
      <c r="AE20" s="9">
        <v>3687</v>
      </c>
    </row>
    <row r="21" spans="1:31" ht="2.25" customHeight="1" x14ac:dyDescent="0.2">
      <c r="B21" s="8"/>
      <c r="C21" s="8"/>
      <c r="D21" s="8"/>
      <c r="E21" s="8"/>
      <c r="F21" s="8"/>
      <c r="G21" s="8"/>
      <c r="H21" s="8"/>
      <c r="I21" s="8"/>
      <c r="J21" s="8"/>
      <c r="K21" s="8"/>
      <c r="L21" s="8"/>
      <c r="M21" s="8"/>
      <c r="N21" s="8"/>
      <c r="O21" s="8"/>
      <c r="P21" s="8"/>
      <c r="Q21" s="9">
        <v>0</v>
      </c>
      <c r="R21" s="9"/>
      <c r="S21" s="9"/>
      <c r="T21" s="9"/>
      <c r="U21" s="9"/>
      <c r="V21" s="9"/>
      <c r="W21" s="9"/>
      <c r="X21" s="41"/>
      <c r="Y21" s="8"/>
      <c r="Z21" s="8"/>
      <c r="AA21" s="8"/>
      <c r="AB21" s="8"/>
      <c r="AC21" s="8">
        <v>0</v>
      </c>
      <c r="AD21" s="8"/>
      <c r="AE21" s="8"/>
    </row>
    <row r="22" spans="1:31" x14ac:dyDescent="0.2">
      <c r="A22" s="2" t="s">
        <v>71</v>
      </c>
      <c r="B22" s="8">
        <v>-59</v>
      </c>
      <c r="C22" s="8">
        <v>0</v>
      </c>
      <c r="D22" s="8">
        <v>0</v>
      </c>
      <c r="E22" s="8">
        <v>-120</v>
      </c>
      <c r="F22" s="8">
        <v>0</v>
      </c>
      <c r="G22" s="8">
        <v>-132</v>
      </c>
      <c r="H22" s="8">
        <v>0</v>
      </c>
      <c r="I22" s="8">
        <v>0</v>
      </c>
      <c r="J22" s="8">
        <v>0</v>
      </c>
      <c r="K22" s="8">
        <v>0</v>
      </c>
      <c r="L22" s="8">
        <v>0</v>
      </c>
      <c r="M22" s="8">
        <v>0</v>
      </c>
      <c r="N22" s="8">
        <v>0</v>
      </c>
      <c r="O22" s="8">
        <v>0</v>
      </c>
      <c r="P22" s="8">
        <v>0</v>
      </c>
      <c r="Q22" s="8">
        <v>0</v>
      </c>
      <c r="R22" s="8">
        <v>0</v>
      </c>
      <c r="S22" s="8">
        <v>-117</v>
      </c>
      <c r="T22" s="8">
        <v>-1687</v>
      </c>
      <c r="U22" s="8">
        <v>1804.1837100000002</v>
      </c>
      <c r="V22" s="8">
        <v>-493</v>
      </c>
      <c r="W22" s="8">
        <v>-672</v>
      </c>
      <c r="X22" s="41"/>
      <c r="Y22" s="8">
        <v>0</v>
      </c>
      <c r="Z22" s="8">
        <v>0</v>
      </c>
      <c r="AA22" s="8">
        <v>-179</v>
      </c>
      <c r="AB22" s="8">
        <v>-132</v>
      </c>
      <c r="AC22" s="8">
        <v>0</v>
      </c>
      <c r="AD22" s="8">
        <v>0</v>
      </c>
      <c r="AE22" s="8">
        <v>0</v>
      </c>
    </row>
    <row r="23" spans="1:31" ht="2.25" customHeight="1" x14ac:dyDescent="0.2">
      <c r="B23" s="8"/>
      <c r="C23" s="8"/>
      <c r="D23" s="8"/>
      <c r="E23" s="8"/>
      <c r="F23" s="8"/>
      <c r="G23" s="8"/>
      <c r="H23" s="8"/>
      <c r="I23" s="8"/>
      <c r="J23" s="8"/>
      <c r="K23" s="8"/>
      <c r="L23" s="8"/>
      <c r="M23" s="8"/>
      <c r="N23" s="8"/>
      <c r="O23" s="8"/>
      <c r="P23" s="8"/>
      <c r="Q23" s="9">
        <v>0</v>
      </c>
      <c r="R23" s="9"/>
      <c r="S23" s="9"/>
      <c r="T23" s="9"/>
      <c r="U23" s="9"/>
      <c r="V23" s="9"/>
      <c r="W23" s="9"/>
      <c r="X23" s="41"/>
      <c r="Y23" s="8"/>
      <c r="Z23" s="8"/>
      <c r="AA23" s="8"/>
      <c r="AB23" s="8"/>
      <c r="AC23" s="8">
        <v>0</v>
      </c>
      <c r="AD23" s="8"/>
      <c r="AE23" s="8"/>
    </row>
    <row r="24" spans="1:31" x14ac:dyDescent="0.2">
      <c r="A24" s="36" t="s">
        <v>72</v>
      </c>
      <c r="B24" s="9">
        <v>-385</v>
      </c>
      <c r="C24" s="9">
        <v>-963</v>
      </c>
      <c r="D24" s="9">
        <v>-809</v>
      </c>
      <c r="E24" s="9">
        <v>-844</v>
      </c>
      <c r="F24" s="9">
        <v>222</v>
      </c>
      <c r="G24" s="9">
        <v>282</v>
      </c>
      <c r="H24" s="9">
        <v>1355</v>
      </c>
      <c r="I24" s="9">
        <v>-2751</v>
      </c>
      <c r="J24" s="9">
        <v>-5534</v>
      </c>
      <c r="K24" s="9">
        <v>-17846</v>
      </c>
      <c r="L24" s="9">
        <v>-10682</v>
      </c>
      <c r="M24" s="9">
        <v>-6941.0967699999874</v>
      </c>
      <c r="N24" s="9">
        <v>-3673</v>
      </c>
      <c r="O24" s="9">
        <v>-8798</v>
      </c>
      <c r="P24" s="9">
        <v>-2700</v>
      </c>
      <c r="Q24" s="9">
        <v>-672</v>
      </c>
      <c r="R24" s="9">
        <v>-2094</v>
      </c>
      <c r="S24" s="9">
        <f>S20+S22</f>
        <v>1510</v>
      </c>
      <c r="T24" s="9">
        <v>4244</v>
      </c>
      <c r="U24" s="9">
        <v>27.805932010366632</v>
      </c>
      <c r="V24" s="9">
        <v>2907</v>
      </c>
      <c r="W24" s="9">
        <f>W8+W10+W16+W22</f>
        <v>6551</v>
      </c>
      <c r="X24" s="41"/>
      <c r="Y24" s="9">
        <v>-10364</v>
      </c>
      <c r="Z24" s="9">
        <v>-6881</v>
      </c>
      <c r="AA24" s="9">
        <v>-3001</v>
      </c>
      <c r="AB24" s="9">
        <v>-891</v>
      </c>
      <c r="AC24" s="9">
        <v>-41004</v>
      </c>
      <c r="AD24" s="9">
        <v>-15843</v>
      </c>
      <c r="AE24" s="9">
        <v>3687</v>
      </c>
    </row>
    <row r="25" spans="1:31" ht="2.25" customHeight="1" x14ac:dyDescent="0.2">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v>0</v>
      </c>
      <c r="AD25" s="8"/>
      <c r="AE25" s="8"/>
    </row>
    <row r="26" spans="1:31" x14ac:dyDescent="0.2">
      <c r="A26" s="37" t="s">
        <v>73</v>
      </c>
      <c r="B26" s="10">
        <v>1.23E-2</v>
      </c>
      <c r="C26" s="10">
        <v>3.0700000000000002E-2</v>
      </c>
      <c r="D26" s="10">
        <v>-2.58E-2</v>
      </c>
      <c r="E26" s="10"/>
      <c r="F26" s="10">
        <v>7.1000000000000004E-3</v>
      </c>
      <c r="G26" s="10">
        <v>8.9999999999999993E-3</v>
      </c>
      <c r="H26" s="10">
        <v>4.3200000000000002E-2</v>
      </c>
      <c r="I26" s="10"/>
      <c r="J26" s="10">
        <v>-0.1764</v>
      </c>
      <c r="K26" s="10">
        <v>-0.51805234339622663</v>
      </c>
      <c r="L26" s="10">
        <v>-0.25380000000000003</v>
      </c>
      <c r="M26" s="10"/>
      <c r="N26" s="10">
        <v>-3.1468910624823786E-2</v>
      </c>
      <c r="O26" s="10">
        <v>-0.1700027048958615</v>
      </c>
      <c r="P26" s="10">
        <v>-5.3758088601294177E-2</v>
      </c>
      <c r="Q26" s="10">
        <v>-0.31544051767048281</v>
      </c>
      <c r="R26" s="10">
        <v>-4.1222906864578614E-2</v>
      </c>
      <c r="S26" s="10">
        <v>2.9726164930999863E-2</v>
      </c>
      <c r="T26" s="10">
        <v>8.354824103785656E-2</v>
      </c>
      <c r="U26" s="10"/>
      <c r="V26" s="10">
        <v>5.7200000000000001E-2</v>
      </c>
      <c r="W26" s="10">
        <v>2.9700000000000001E-2</v>
      </c>
      <c r="X26" s="10"/>
      <c r="Y26" s="10">
        <v>-0.49380000000000002</v>
      </c>
      <c r="Z26" s="10">
        <v>-0.43869999999999998</v>
      </c>
      <c r="AA26" s="10">
        <v>-9.5699999999999993E-2</v>
      </c>
      <c r="AB26" s="10">
        <v>-2.8400000000000002E-2</v>
      </c>
      <c r="AC26" s="10">
        <v>-0.92781825587183786</v>
      </c>
      <c r="AD26" s="10">
        <v>-0.31544051767048281</v>
      </c>
      <c r="AE26" s="10"/>
    </row>
    <row r="27" spans="1:31" x14ac:dyDescent="0.2">
      <c r="J27" s="39"/>
      <c r="P27" s="29"/>
      <c r="Q27" s="10">
        <v>-0.30772202263684473</v>
      </c>
      <c r="R27" s="10"/>
      <c r="S27" s="10"/>
      <c r="T27" s="10"/>
      <c r="U27" s="10"/>
      <c r="V27" s="10"/>
      <c r="W27" s="10"/>
    </row>
    <row r="28" spans="1:31" x14ac:dyDescent="0.2">
      <c r="T28" s="44"/>
    </row>
    <row r="29" spans="1:31" x14ac:dyDescent="0.2">
      <c r="A29" s="15" t="s">
        <v>74</v>
      </c>
      <c r="B29" s="14"/>
      <c r="C29" s="14"/>
      <c r="D29" s="14"/>
      <c r="E29" s="14"/>
      <c r="F29" s="14"/>
      <c r="G29" s="14"/>
      <c r="H29" s="14"/>
      <c r="I29" s="14"/>
      <c r="J29" s="14"/>
      <c r="K29" s="14"/>
      <c r="L29" s="14"/>
      <c r="M29" s="14"/>
      <c r="N29" s="14"/>
      <c r="O29" s="14"/>
      <c r="P29" s="14"/>
      <c r="Q29" s="14"/>
      <c r="R29" s="14"/>
      <c r="S29" s="14"/>
      <c r="T29" s="14"/>
      <c r="U29" s="14"/>
      <c r="V29" s="14"/>
      <c r="W29" s="14"/>
      <c r="Y29" s="7">
        <v>2017</v>
      </c>
      <c r="Z29" s="7">
        <v>2018</v>
      </c>
      <c r="AA29" s="7">
        <v>2019</v>
      </c>
      <c r="AB29" s="7">
        <v>2020</v>
      </c>
      <c r="AC29" s="7">
        <v>2021</v>
      </c>
      <c r="AD29" s="7">
        <v>2022</v>
      </c>
      <c r="AE29" s="7">
        <v>2023</v>
      </c>
    </row>
    <row r="30" spans="1:31" s="3" customFormat="1" x14ac:dyDescent="0.2">
      <c r="A30" s="3" t="s">
        <v>75</v>
      </c>
      <c r="B30" s="17"/>
      <c r="C30" s="17"/>
      <c r="D30" s="17"/>
      <c r="E30" s="17"/>
      <c r="F30" s="17">
        <v>222</v>
      </c>
      <c r="G30" s="17">
        <v>282</v>
      </c>
      <c r="H30" s="17">
        <v>1356</v>
      </c>
      <c r="I30" s="17">
        <v>-2751</v>
      </c>
      <c r="J30" s="17">
        <v>-5534</v>
      </c>
      <c r="K30" s="17">
        <v>-17846</v>
      </c>
      <c r="L30" s="17">
        <v>-10682</v>
      </c>
      <c r="M30" s="9">
        <v>-6941.0967699999874</v>
      </c>
      <c r="N30" s="9">
        <v>-3673</v>
      </c>
      <c r="O30" s="9">
        <v>-8798</v>
      </c>
      <c r="P30" s="9">
        <v>-2700</v>
      </c>
      <c r="Q30" s="9">
        <v>-672</v>
      </c>
      <c r="R30" s="9">
        <v>-2094</v>
      </c>
      <c r="S30" s="9">
        <f>S24</f>
        <v>1510</v>
      </c>
      <c r="T30" s="9">
        <v>4244</v>
      </c>
      <c r="U30" s="9">
        <v>27.805932010366632</v>
      </c>
      <c r="V30" s="9">
        <v>2907</v>
      </c>
      <c r="W30" s="9">
        <f>W24</f>
        <v>6551</v>
      </c>
      <c r="X30" s="41"/>
      <c r="Y30" s="17">
        <v>-10364</v>
      </c>
      <c r="Z30" s="17">
        <v>-6881</v>
      </c>
      <c r="AA30" s="17">
        <v>-3001</v>
      </c>
      <c r="AB30" s="17">
        <v>-891</v>
      </c>
      <c r="AC30" s="17">
        <v>-41004</v>
      </c>
      <c r="AD30" s="17">
        <v>-15843</v>
      </c>
      <c r="AE30" s="17">
        <v>3687</v>
      </c>
    </row>
    <row r="31" spans="1:31" x14ac:dyDescent="0.2">
      <c r="A31" s="2" t="s">
        <v>76</v>
      </c>
      <c r="B31" s="11"/>
      <c r="C31" s="11"/>
      <c r="D31" s="11"/>
      <c r="E31" s="11"/>
      <c r="F31" s="11">
        <v>67</v>
      </c>
      <c r="G31" s="11">
        <v>6</v>
      </c>
      <c r="H31" s="11">
        <v>5</v>
      </c>
      <c r="I31" s="11">
        <v>58</v>
      </c>
      <c r="J31" s="11">
        <v>56</v>
      </c>
      <c r="K31" s="11">
        <v>-1385.82293</v>
      </c>
      <c r="L31" s="11">
        <v>-4016</v>
      </c>
      <c r="M31" s="8">
        <v>-5738.1770699999997</v>
      </c>
      <c r="N31" s="8">
        <v>-7215</v>
      </c>
      <c r="O31" s="8">
        <v>-8202</v>
      </c>
      <c r="P31" s="8">
        <v>-8633</v>
      </c>
      <c r="Q31" s="8">
        <v>-8778</v>
      </c>
      <c r="R31" s="8">
        <v>-5475</v>
      </c>
      <c r="S31" s="8">
        <f>-S16</f>
        <v>-8359</v>
      </c>
      <c r="T31" s="8">
        <v>-9345</v>
      </c>
      <c r="U31" s="8">
        <v>-8085.8692499999997</v>
      </c>
      <c r="V31" s="8">
        <v>-9613.1503699999994</v>
      </c>
      <c r="W31" s="8">
        <f>-W16</f>
        <v>-12877</v>
      </c>
      <c r="X31" s="41"/>
      <c r="Y31" s="8">
        <v>-228</v>
      </c>
      <c r="Z31" s="8">
        <v>-146</v>
      </c>
      <c r="AA31" s="8">
        <v>94</v>
      </c>
      <c r="AB31" s="8">
        <v>136</v>
      </c>
      <c r="AC31" s="8">
        <v>-11084</v>
      </c>
      <c r="AD31" s="11">
        <v>-32828</v>
      </c>
      <c r="AE31" s="11">
        <v>-31227</v>
      </c>
    </row>
    <row r="32" spans="1:31" x14ac:dyDescent="0.2">
      <c r="A32" s="2" t="s">
        <v>77</v>
      </c>
      <c r="F32" s="11">
        <v>143.17583999999999</v>
      </c>
      <c r="G32" s="11">
        <v>149.19694000000001</v>
      </c>
      <c r="H32" s="11">
        <v>146.94962000000001</v>
      </c>
      <c r="I32" s="11">
        <v>120.94882</v>
      </c>
      <c r="J32" s="11">
        <v>68.264759999999995</v>
      </c>
      <c r="K32" s="11">
        <v>92.288619999999995</v>
      </c>
      <c r="L32" s="11">
        <v>103</v>
      </c>
      <c r="M32" s="8">
        <v>116.44662</v>
      </c>
      <c r="N32" s="8">
        <v>133</v>
      </c>
      <c r="O32" s="8">
        <v>225</v>
      </c>
      <c r="P32" s="8">
        <v>284</v>
      </c>
      <c r="Q32" s="8">
        <v>459</v>
      </c>
      <c r="R32" s="8">
        <v>593</v>
      </c>
      <c r="S32" s="8">
        <f>'5.Fluxo de Caixa'!S9</f>
        <v>648</v>
      </c>
      <c r="T32" s="8">
        <v>646</v>
      </c>
      <c r="U32" s="8">
        <v>-614.71609999999987</v>
      </c>
      <c r="V32" s="8">
        <v>192.78570999999999</v>
      </c>
      <c r="W32" s="8">
        <v>258</v>
      </c>
      <c r="X32" s="41"/>
      <c r="Y32" s="8">
        <v>120</v>
      </c>
      <c r="Z32" s="8">
        <v>147</v>
      </c>
      <c r="AA32" s="8">
        <v>498</v>
      </c>
      <c r="AB32" s="8">
        <v>385</v>
      </c>
      <c r="AC32" s="8">
        <v>380</v>
      </c>
      <c r="AD32" s="11">
        <v>1101</v>
      </c>
      <c r="AE32" s="11">
        <v>1225.825</v>
      </c>
    </row>
    <row r="33" spans="1:31" x14ac:dyDescent="0.2">
      <c r="A33" s="2" t="s">
        <v>78</v>
      </c>
      <c r="F33" s="11">
        <v>0</v>
      </c>
      <c r="G33" s="11">
        <v>131.66800000000001</v>
      </c>
      <c r="H33" s="11">
        <v>0</v>
      </c>
      <c r="I33" s="11">
        <v>0</v>
      </c>
      <c r="J33" s="11">
        <v>0</v>
      </c>
      <c r="K33" s="11">
        <v>0</v>
      </c>
      <c r="L33" s="8">
        <v>0</v>
      </c>
      <c r="M33" s="8">
        <v>0</v>
      </c>
      <c r="N33" s="8">
        <v>0</v>
      </c>
      <c r="O33" s="8">
        <v>0</v>
      </c>
      <c r="P33" s="8">
        <v>0</v>
      </c>
      <c r="Q33" s="8">
        <v>0</v>
      </c>
      <c r="R33" s="8">
        <v>0</v>
      </c>
      <c r="S33" s="8">
        <f>-S22</f>
        <v>117</v>
      </c>
      <c r="T33" s="8">
        <v>1687</v>
      </c>
      <c r="U33" s="8">
        <v>-1804.1837100000002</v>
      </c>
      <c r="V33" s="8">
        <v>493</v>
      </c>
      <c r="W33" s="8">
        <f>-W22</f>
        <v>672</v>
      </c>
      <c r="X33" s="41"/>
      <c r="Y33" s="8">
        <v>0</v>
      </c>
      <c r="Z33" s="8">
        <v>0</v>
      </c>
      <c r="AA33" s="8">
        <v>0</v>
      </c>
      <c r="AB33" s="8">
        <v>133</v>
      </c>
      <c r="AC33" s="8">
        <v>0</v>
      </c>
      <c r="AD33" s="11">
        <v>0</v>
      </c>
      <c r="AE33" s="11">
        <v>0</v>
      </c>
    </row>
    <row r="34" spans="1:31" x14ac:dyDescent="0.2">
      <c r="A34" s="3" t="s">
        <v>79</v>
      </c>
      <c r="B34" s="3"/>
      <c r="C34" s="3"/>
      <c r="D34" s="3"/>
      <c r="E34" s="3"/>
      <c r="F34" s="17">
        <v>432.17583999999999</v>
      </c>
      <c r="G34" s="17">
        <v>568.86494000000005</v>
      </c>
      <c r="H34" s="17">
        <v>1507.9496200000001</v>
      </c>
      <c r="I34" s="17">
        <v>-2572.0511799999999</v>
      </c>
      <c r="J34" s="17">
        <v>-5409.73524</v>
      </c>
      <c r="K34" s="17">
        <v>-19139.534309999999</v>
      </c>
      <c r="L34" s="17">
        <v>-14595</v>
      </c>
      <c r="M34" s="17">
        <v>-12562.827219999986</v>
      </c>
      <c r="N34" s="17">
        <v>-10755</v>
      </c>
      <c r="O34" s="17">
        <v>-16775</v>
      </c>
      <c r="P34" s="17">
        <v>-11049</v>
      </c>
      <c r="Q34" s="17">
        <v>-8991</v>
      </c>
      <c r="R34" s="17">
        <v>-6976</v>
      </c>
      <c r="S34" s="17">
        <f>SUM(S30:S33)</f>
        <v>-6084</v>
      </c>
      <c r="T34" s="17">
        <v>-2768</v>
      </c>
      <c r="U34" s="17">
        <v>-10476.963127989635</v>
      </c>
      <c r="V34" s="17">
        <v>-6020.3646599999993</v>
      </c>
      <c r="W34" s="17">
        <f>SUM(W30:W33)</f>
        <v>-5396</v>
      </c>
      <c r="X34" s="41"/>
      <c r="Y34" s="17">
        <v>-10472</v>
      </c>
      <c r="Z34" s="17">
        <v>-6880</v>
      </c>
      <c r="AA34" s="17">
        <v>-2409</v>
      </c>
      <c r="AB34" s="17">
        <v>-237</v>
      </c>
      <c r="AC34" s="17">
        <v>-51708</v>
      </c>
      <c r="AD34" s="17">
        <v>-47570</v>
      </c>
      <c r="AE34" s="17">
        <v>-26314.174999999999</v>
      </c>
    </row>
    <row r="35" spans="1:31" x14ac:dyDescent="0.2">
      <c r="A35" s="38" t="s">
        <v>80</v>
      </c>
      <c r="F35" s="8">
        <v>0</v>
      </c>
      <c r="G35" s="8">
        <v>0</v>
      </c>
      <c r="H35" s="8">
        <v>0</v>
      </c>
      <c r="I35" s="8">
        <v>0</v>
      </c>
      <c r="J35" s="8">
        <v>0</v>
      </c>
      <c r="K35" s="8">
        <v>0</v>
      </c>
      <c r="L35" s="8">
        <v>735</v>
      </c>
      <c r="M35" s="11">
        <v>2202.4290000000001</v>
      </c>
      <c r="N35" s="11">
        <v>2202</v>
      </c>
      <c r="O35" s="11">
        <v>1835</v>
      </c>
      <c r="P35" s="11">
        <v>1914</v>
      </c>
      <c r="Q35" s="8">
        <v>1910</v>
      </c>
      <c r="R35" s="8">
        <v>1286</v>
      </c>
      <c r="S35" s="8">
        <f>'5.Fluxo de Caixa'!S14</f>
        <v>751</v>
      </c>
      <c r="T35" s="8">
        <v>737</v>
      </c>
      <c r="U35" s="8">
        <v>-4888.8242699999992</v>
      </c>
      <c r="V35" s="8">
        <v>82.00394</v>
      </c>
      <c r="W35" s="8">
        <v>61</v>
      </c>
      <c r="X35" s="41"/>
      <c r="Y35" s="8">
        <v>0</v>
      </c>
      <c r="Z35" s="8">
        <v>0</v>
      </c>
      <c r="AA35" s="8">
        <v>0</v>
      </c>
      <c r="AB35" s="8">
        <v>0</v>
      </c>
      <c r="AC35" s="11">
        <v>2936.5720000000001</v>
      </c>
      <c r="AD35" s="11">
        <v>7861</v>
      </c>
      <c r="AE35" s="11">
        <v>-1590.4520199999988</v>
      </c>
    </row>
    <row r="36" spans="1:31" x14ac:dyDescent="0.2">
      <c r="A36" s="38" t="s">
        <v>81</v>
      </c>
      <c r="F36" s="8"/>
      <c r="G36" s="8"/>
      <c r="H36" s="8"/>
      <c r="I36" s="8"/>
      <c r="J36" s="8"/>
      <c r="K36" s="8"/>
      <c r="L36" s="8"/>
      <c r="M36" s="11"/>
      <c r="N36" s="11">
        <v>2223</v>
      </c>
      <c r="O36" s="11">
        <v>2981</v>
      </c>
      <c r="P36" s="11">
        <v>0</v>
      </c>
      <c r="Q36" s="11">
        <v>0</v>
      </c>
      <c r="R36" s="11">
        <v>0</v>
      </c>
      <c r="S36" s="11">
        <v>0</v>
      </c>
      <c r="T36" s="11">
        <v>0</v>
      </c>
      <c r="U36" s="11"/>
      <c r="V36" s="11">
        <v>1898</v>
      </c>
      <c r="W36" s="11">
        <v>1111</v>
      </c>
      <c r="X36" s="11"/>
      <c r="Y36" s="8"/>
      <c r="Z36" s="8"/>
      <c r="AA36" s="8"/>
      <c r="AB36" s="8"/>
      <c r="AC36" s="11"/>
      <c r="AD36" s="11">
        <v>5204</v>
      </c>
      <c r="AE36" s="11"/>
    </row>
    <row r="37" spans="1:31" x14ac:dyDescent="0.2">
      <c r="A37" s="3" t="s">
        <v>82</v>
      </c>
      <c r="F37" s="17">
        <v>432.17583999999999</v>
      </c>
      <c r="G37" s="17">
        <v>568.86494000000005</v>
      </c>
      <c r="H37" s="17">
        <v>1507.9496200000001</v>
      </c>
      <c r="I37" s="17">
        <v>-2572.0511799999999</v>
      </c>
      <c r="J37" s="17">
        <v>-5409.73524</v>
      </c>
      <c r="K37" s="17">
        <v>-19139.534309999999</v>
      </c>
      <c r="L37" s="17">
        <v>-13860</v>
      </c>
      <c r="M37" s="17">
        <v>-10360.398219999986</v>
      </c>
      <c r="N37" s="17">
        <v>-6330</v>
      </c>
      <c r="O37" s="17">
        <v>-11959</v>
      </c>
      <c r="P37" s="17">
        <v>-9135</v>
      </c>
      <c r="Q37" s="17">
        <v>-7081</v>
      </c>
      <c r="R37" s="17">
        <v>-5690</v>
      </c>
      <c r="S37" s="17">
        <f>S34+S35+S36</f>
        <v>-5333</v>
      </c>
      <c r="T37" s="17">
        <v>-2031</v>
      </c>
      <c r="U37" s="17">
        <v>-15365.787397989634</v>
      </c>
      <c r="V37" s="17">
        <v>-4040.3607199999997</v>
      </c>
      <c r="W37" s="17">
        <f>SUM(W34:W36)</f>
        <v>-4224</v>
      </c>
      <c r="Y37" s="17">
        <v>-10472</v>
      </c>
      <c r="Z37" s="17">
        <v>-6880</v>
      </c>
      <c r="AA37" s="17">
        <v>-2409</v>
      </c>
      <c r="AB37" s="17">
        <v>-237</v>
      </c>
      <c r="AC37" s="17">
        <v>-48771.428</v>
      </c>
      <c r="AD37" s="17">
        <v>-34505</v>
      </c>
      <c r="AE37" s="17">
        <v>-27904.62702</v>
      </c>
    </row>
    <row r="38" spans="1:31" x14ac:dyDescent="0.2">
      <c r="P38" s="18"/>
      <c r="Q38" s="18"/>
      <c r="R38" s="18"/>
      <c r="S38" s="18"/>
      <c r="T38" s="18"/>
      <c r="U38" s="18"/>
      <c r="V38" s="18"/>
      <c r="W38" s="18"/>
      <c r="AD38" s="18"/>
      <c r="AE38" s="18"/>
    </row>
    <row r="39" spans="1:31" x14ac:dyDescent="0.2">
      <c r="M39" s="18"/>
      <c r="P39" s="18"/>
      <c r="Q39" s="18"/>
      <c r="R39" s="18"/>
      <c r="S39" s="18"/>
      <c r="T39" s="18"/>
      <c r="U39" s="18"/>
      <c r="V39" s="18"/>
      <c r="W39" s="18"/>
    </row>
    <row r="40" spans="1:31" x14ac:dyDescent="0.2">
      <c r="M40" s="41"/>
      <c r="N40" s="41"/>
      <c r="O40" s="41"/>
      <c r="P40" s="41"/>
      <c r="Q40" s="41"/>
      <c r="R40" s="41"/>
      <c r="S40" s="41"/>
      <c r="T40" s="41"/>
      <c r="U40" s="41"/>
      <c r="V40" s="41"/>
      <c r="W40" s="41"/>
    </row>
  </sheetData>
  <conditionalFormatting sqref="B3:I3 B6:T9 X6:AB23 AC6:AE26 U6:W27 Q10:T12 M11:P12 B13:T13 M14:T14 M15:P15 X15:X24 B15:L26 Q15:T27 M20:T20 X30:X35 M40:W40">
    <cfRule type="cellIs" dxfId="19" priority="38" operator="equal">
      <formula>0</formula>
    </cfRule>
  </conditionalFormatting>
  <conditionalFormatting sqref="B10:K14 L11:L14 Y24:AB24 X25:AB26">
    <cfRule type="cellIs" dxfId="18" priority="97" operator="equal">
      <formula>0</formula>
    </cfRule>
  </conditionalFormatting>
  <conditionalFormatting sqref="F35:L36">
    <cfRule type="cellIs" dxfId="17" priority="81" operator="equal">
      <formula>0</formula>
    </cfRule>
  </conditionalFormatting>
  <conditionalFormatting sqref="L33">
    <cfRule type="cellIs" dxfId="16" priority="80" operator="equal">
      <formula>0</formula>
    </cfRule>
  </conditionalFormatting>
  <conditionalFormatting sqref="M17:P19">
    <cfRule type="cellIs" dxfId="15" priority="71" operator="equal">
      <formula>0</formula>
    </cfRule>
  </conditionalFormatting>
  <conditionalFormatting sqref="M21:P26">
    <cfRule type="cellIs" dxfId="14" priority="47" operator="equal">
      <formula>0</formula>
    </cfRule>
  </conditionalFormatting>
  <conditionalFormatting sqref="M16:W16">
    <cfRule type="cellIs" dxfId="13" priority="68" operator="equal">
      <formula>0</formula>
    </cfRule>
  </conditionalFormatting>
  <conditionalFormatting sqref="M30:W33">
    <cfRule type="cellIs" dxfId="12" priority="1" operator="equal">
      <formula>0</formula>
    </cfRule>
  </conditionalFormatting>
  <conditionalFormatting sqref="P4:W4">
    <cfRule type="cellIs" dxfId="11" priority="20" operator="equal">
      <formula>0</formula>
    </cfRule>
  </conditionalFormatting>
  <conditionalFormatting sqref="Q35:W35">
    <cfRule type="cellIs" dxfId="10" priority="28" operator="equal">
      <formula>0</formula>
    </cfRule>
  </conditionalFormatting>
  <conditionalFormatting sqref="Y35:AB36">
    <cfRule type="cellIs" dxfId="9" priority="76" operator="equal">
      <formula>0</formula>
    </cfRule>
  </conditionalFormatting>
  <conditionalFormatting sqref="Y31:AC33">
    <cfRule type="cellIs" dxfId="8" priority="41" operator="equal">
      <formula>0</formula>
    </cfRule>
  </conditionalFormatting>
  <hyperlinks>
    <hyperlink ref="AE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AA41"/>
  <sheetViews>
    <sheetView workbookViewId="0">
      <pane xSplit="1" ySplit="5" topLeftCell="H27" activePane="bottomRight" state="frozen"/>
      <selection pane="topRight" activeCell="B1" sqref="B1"/>
      <selection pane="bottomLeft" activeCell="A6" sqref="A6"/>
      <selection pane="bottomRight" activeCell="R13" sqref="R13"/>
    </sheetView>
  </sheetViews>
  <sheetFormatPr defaultColWidth="8.5703125" defaultRowHeight="12.75" x14ac:dyDescent="0.2"/>
  <cols>
    <col min="1" max="1" width="49.140625" style="2" bestFit="1" customWidth="1"/>
    <col min="2" max="6" width="8.140625" style="2" bestFit="1" customWidth="1"/>
    <col min="7" max="15" width="8.5703125" style="2" bestFit="1" customWidth="1"/>
    <col min="16" max="19" width="9.85546875" style="2" customWidth="1"/>
    <col min="20" max="20" width="3.42578125" style="2" customWidth="1"/>
    <col min="21" max="27" width="9.85546875" style="2" customWidth="1"/>
    <col min="28" max="16384" width="8.5703125" style="2"/>
  </cols>
  <sheetData>
    <row r="1" spans="1:27" ht="15.75" x14ac:dyDescent="0.25">
      <c r="A1" s="22" t="s">
        <v>83</v>
      </c>
      <c r="AA1" s="24" t="s">
        <v>9</v>
      </c>
    </row>
    <row r="3" spans="1:27" x14ac:dyDescent="0.2">
      <c r="M3" s="11"/>
      <c r="N3" s="11"/>
    </row>
    <row r="5" spans="1:27" x14ac:dyDescent="0.2">
      <c r="A5" s="4" t="s">
        <v>84</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161</v>
      </c>
      <c r="S5" s="5" t="s">
        <v>164</v>
      </c>
      <c r="T5" s="6"/>
      <c r="U5" s="7">
        <v>2017</v>
      </c>
      <c r="V5" s="7">
        <v>2018</v>
      </c>
      <c r="W5" s="7">
        <v>2019</v>
      </c>
      <c r="X5" s="7">
        <v>2020</v>
      </c>
      <c r="Y5" s="7">
        <v>2021</v>
      </c>
      <c r="Z5" s="7">
        <v>2022</v>
      </c>
      <c r="AA5" s="7">
        <v>2023</v>
      </c>
    </row>
    <row r="6" spans="1:27" x14ac:dyDescent="0.2">
      <c r="A6" s="12" t="s">
        <v>85</v>
      </c>
      <c r="B6" s="13">
        <v>8359</v>
      </c>
      <c r="C6" s="13">
        <v>8006</v>
      </c>
      <c r="D6" s="13">
        <v>9230</v>
      </c>
      <c r="E6" s="13">
        <v>8141</v>
      </c>
      <c r="F6" s="13">
        <v>47223</v>
      </c>
      <c r="G6" s="13">
        <v>334863.60200000001</v>
      </c>
      <c r="H6" s="13">
        <v>318663</v>
      </c>
      <c r="I6" s="13">
        <v>306654</v>
      </c>
      <c r="J6" s="13">
        <v>305806</v>
      </c>
      <c r="K6" s="13">
        <v>302871</v>
      </c>
      <c r="L6" s="13">
        <v>300297</v>
      </c>
      <c r="M6" s="13">
        <v>298016</v>
      </c>
      <c r="N6" s="13">
        <v>298414</v>
      </c>
      <c r="O6" s="13">
        <f>O7+O14</f>
        <v>299465</v>
      </c>
      <c r="P6" s="13">
        <f>P7+P14</f>
        <v>304222</v>
      </c>
      <c r="Q6" s="13">
        <f>Q7+Q14</f>
        <v>297675</v>
      </c>
      <c r="R6" s="13">
        <f>R7+R14</f>
        <v>301039</v>
      </c>
      <c r="S6" s="13">
        <f>S7+S14</f>
        <v>307979</v>
      </c>
      <c r="T6" s="9"/>
      <c r="U6" s="13">
        <v>5834</v>
      </c>
      <c r="V6" s="13">
        <v>4601</v>
      </c>
      <c r="W6" s="13">
        <v>5215</v>
      </c>
      <c r="X6" s="13">
        <v>8141</v>
      </c>
      <c r="Y6" s="13">
        <v>306630</v>
      </c>
      <c r="Z6" s="13">
        <v>298016</v>
      </c>
      <c r="AA6" s="13">
        <f>Q6</f>
        <v>297675</v>
      </c>
    </row>
    <row r="7" spans="1:27" x14ac:dyDescent="0.2">
      <c r="A7" s="15" t="s">
        <v>86</v>
      </c>
      <c r="B7" s="16">
        <v>6150</v>
      </c>
      <c r="C7" s="16">
        <v>6749</v>
      </c>
      <c r="D7" s="16">
        <v>7916</v>
      </c>
      <c r="E7" s="16">
        <v>7304</v>
      </c>
      <c r="F7" s="16">
        <v>46086</v>
      </c>
      <c r="G7" s="16">
        <v>333370.01500000001</v>
      </c>
      <c r="H7" s="16">
        <v>315370</v>
      </c>
      <c r="I7" s="16">
        <v>301163</v>
      </c>
      <c r="J7" s="16">
        <v>298362</v>
      </c>
      <c r="K7" s="16">
        <v>292135</v>
      </c>
      <c r="L7" s="16">
        <v>284127</v>
      </c>
      <c r="M7" s="16">
        <v>277952</v>
      </c>
      <c r="N7" s="16">
        <v>282531</v>
      </c>
      <c r="O7" s="16">
        <f>SUM(O8:O12)</f>
        <v>280396</v>
      </c>
      <c r="P7" s="16">
        <f>SUM(P8:P12)</f>
        <v>285937</v>
      </c>
      <c r="Q7" s="16">
        <f>SUM(Q8:Q12)</f>
        <v>287027</v>
      </c>
      <c r="R7" s="16">
        <f>SUM(R8:R12)</f>
        <v>291624</v>
      </c>
      <c r="S7" s="16">
        <f>SUM(S8:S12)</f>
        <v>299834</v>
      </c>
      <c r="T7" s="8"/>
      <c r="U7" s="16">
        <v>5144</v>
      </c>
      <c r="V7" s="16">
        <v>3780</v>
      </c>
      <c r="W7" s="16">
        <v>3410</v>
      </c>
      <c r="X7" s="16">
        <v>7304</v>
      </c>
      <c r="Y7" s="16">
        <v>301139</v>
      </c>
      <c r="Z7" s="16">
        <v>277952</v>
      </c>
      <c r="AA7" s="16">
        <f t="shared" ref="AA7:AA40" si="0">Q7</f>
        <v>287027</v>
      </c>
    </row>
    <row r="8" spans="1:27" x14ac:dyDescent="0.2">
      <c r="A8" s="2" t="s">
        <v>87</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v>277652</v>
      </c>
      <c r="Q8" s="8">
        <v>275983</v>
      </c>
      <c r="R8" s="8">
        <v>277793</v>
      </c>
      <c r="S8" s="8">
        <v>284189</v>
      </c>
      <c r="T8" s="8"/>
      <c r="U8" s="8">
        <v>3321</v>
      </c>
      <c r="V8" s="8">
        <v>1883</v>
      </c>
      <c r="W8" s="8">
        <v>135</v>
      </c>
      <c r="X8" s="8">
        <v>1405</v>
      </c>
      <c r="Y8" s="8">
        <v>293276</v>
      </c>
      <c r="Z8" s="8">
        <v>273652</v>
      </c>
      <c r="AA8" s="8">
        <f t="shared" si="0"/>
        <v>275983</v>
      </c>
    </row>
    <row r="9" spans="1:27" x14ac:dyDescent="0.2">
      <c r="A9" s="2" t="s">
        <v>88</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v>4104</v>
      </c>
      <c r="R9" s="8">
        <v>5065</v>
      </c>
      <c r="S9" s="8">
        <v>4464</v>
      </c>
      <c r="T9" s="8"/>
      <c r="U9" s="8">
        <v>1406</v>
      </c>
      <c r="V9" s="8">
        <v>1726</v>
      </c>
      <c r="W9" s="8">
        <v>3061</v>
      </c>
      <c r="X9" s="8">
        <v>4195</v>
      </c>
      <c r="Y9" s="8">
        <v>4878</v>
      </c>
      <c r="Z9" s="8">
        <v>3669</v>
      </c>
      <c r="AA9" s="8">
        <f t="shared" si="0"/>
        <v>4104</v>
      </c>
    </row>
    <row r="10" spans="1:27" x14ac:dyDescent="0.2">
      <c r="A10" s="2" t="s">
        <v>89</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v>3480</v>
      </c>
      <c r="Q10" s="8">
        <v>5907</v>
      </c>
      <c r="R10" s="8">
        <v>7535</v>
      </c>
      <c r="S10" s="8">
        <v>9103</v>
      </c>
      <c r="T10" s="8"/>
      <c r="U10" s="8">
        <v>338</v>
      </c>
      <c r="V10" s="8">
        <v>56</v>
      </c>
      <c r="W10" s="8">
        <v>10</v>
      </c>
      <c r="X10" s="8">
        <v>787</v>
      </c>
      <c r="Y10" s="8">
        <v>2473</v>
      </c>
      <c r="Z10" s="8">
        <v>7</v>
      </c>
      <c r="AA10" s="8">
        <f t="shared" si="0"/>
        <v>5907</v>
      </c>
    </row>
    <row r="11" spans="1:27" x14ac:dyDescent="0.2">
      <c r="A11" s="2" t="s">
        <v>90</v>
      </c>
      <c r="B11" s="8">
        <v>54</v>
      </c>
      <c r="C11" s="8">
        <v>54</v>
      </c>
      <c r="D11" s="8">
        <v>75</v>
      </c>
      <c r="E11" s="8">
        <v>82</v>
      </c>
      <c r="F11" s="8">
        <v>18</v>
      </c>
      <c r="G11" s="8">
        <v>22.658999999999999</v>
      </c>
      <c r="H11" s="8">
        <v>23</v>
      </c>
      <c r="I11" s="8">
        <v>28</v>
      </c>
      <c r="J11" s="8">
        <v>32</v>
      </c>
      <c r="K11" s="8">
        <v>34</v>
      </c>
      <c r="L11" s="8">
        <v>21</v>
      </c>
      <c r="M11" s="8">
        <v>19</v>
      </c>
      <c r="N11" s="8">
        <v>16</v>
      </c>
      <c r="O11" s="8">
        <v>18</v>
      </c>
      <c r="P11" s="8">
        <v>14</v>
      </c>
      <c r="Q11" s="8">
        <v>0</v>
      </c>
      <c r="R11" s="8">
        <v>0</v>
      </c>
      <c r="S11" s="8">
        <v>0</v>
      </c>
      <c r="T11" s="8"/>
      <c r="U11" s="8">
        <v>45</v>
      </c>
      <c r="V11" s="8">
        <v>33</v>
      </c>
      <c r="W11" s="8">
        <v>51</v>
      </c>
      <c r="X11" s="8">
        <v>82</v>
      </c>
      <c r="Y11" s="8">
        <v>28</v>
      </c>
      <c r="Z11" s="8">
        <v>19</v>
      </c>
      <c r="AA11" s="8">
        <f t="shared" si="0"/>
        <v>0</v>
      </c>
    </row>
    <row r="12" spans="1:27" x14ac:dyDescent="0.2">
      <c r="A12" s="2" t="s">
        <v>91</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v>1033</v>
      </c>
      <c r="R12" s="8">
        <v>1231</v>
      </c>
      <c r="S12" s="8">
        <v>2078</v>
      </c>
      <c r="T12" s="8"/>
      <c r="U12" s="8">
        <v>34</v>
      </c>
      <c r="V12" s="8">
        <v>82</v>
      </c>
      <c r="W12" s="8">
        <v>153</v>
      </c>
      <c r="X12" s="8">
        <v>835</v>
      </c>
      <c r="Y12" s="8">
        <v>484</v>
      </c>
      <c r="Z12" s="8">
        <v>605</v>
      </c>
      <c r="AA12" s="8">
        <f t="shared" si="0"/>
        <v>1033</v>
      </c>
    </row>
    <row r="13" spans="1:27" x14ac:dyDescent="0.2">
      <c r="B13" s="8"/>
      <c r="C13" s="8"/>
      <c r="D13" s="8"/>
      <c r="E13" s="8"/>
      <c r="F13" s="8"/>
      <c r="G13" s="8"/>
      <c r="H13" s="8"/>
      <c r="I13" s="8"/>
      <c r="J13" s="8"/>
      <c r="K13" s="8"/>
      <c r="L13" s="8"/>
      <c r="M13" s="8"/>
      <c r="N13" s="8"/>
      <c r="O13" s="8"/>
      <c r="P13" s="8"/>
      <c r="Q13" s="8"/>
      <c r="R13" s="8"/>
      <c r="S13" s="8"/>
      <c r="T13" s="8"/>
      <c r="U13" s="8"/>
      <c r="V13" s="8"/>
      <c r="W13" s="8"/>
      <c r="X13" s="8"/>
      <c r="Y13" s="8"/>
      <c r="Z13" s="8"/>
      <c r="AA13" s="8">
        <f t="shared" si="0"/>
        <v>0</v>
      </c>
    </row>
    <row r="14" spans="1:27" x14ac:dyDescent="0.2">
      <c r="A14" s="15" t="s">
        <v>92</v>
      </c>
      <c r="B14" s="16">
        <v>2209</v>
      </c>
      <c r="C14" s="16">
        <v>1257</v>
      </c>
      <c r="D14" s="16">
        <v>1314</v>
      </c>
      <c r="E14" s="16">
        <v>837</v>
      </c>
      <c r="F14" s="16">
        <v>1137</v>
      </c>
      <c r="G14" s="16">
        <v>1493.587</v>
      </c>
      <c r="H14" s="16">
        <v>3293</v>
      </c>
      <c r="I14" s="16">
        <v>5491</v>
      </c>
      <c r="J14" s="16">
        <v>7444</v>
      </c>
      <c r="K14" s="16">
        <v>10736</v>
      </c>
      <c r="L14" s="16">
        <v>16170</v>
      </c>
      <c r="M14" s="16">
        <v>20064</v>
      </c>
      <c r="N14" s="16">
        <v>15883</v>
      </c>
      <c r="O14" s="16">
        <f>SUM(O15:O19)</f>
        <v>19069</v>
      </c>
      <c r="P14" s="16">
        <f>SUM(P15:P19)</f>
        <v>18285</v>
      </c>
      <c r="Q14" s="16">
        <f>SUM(Q15:Q19)</f>
        <v>10648</v>
      </c>
      <c r="R14" s="16">
        <f>SUM(R15:R19)</f>
        <v>9415</v>
      </c>
      <c r="S14" s="16">
        <f>SUM(S15:S19)</f>
        <v>8145</v>
      </c>
      <c r="T14" s="8"/>
      <c r="U14" s="16">
        <v>690</v>
      </c>
      <c r="V14" s="16">
        <v>821</v>
      </c>
      <c r="W14" s="16">
        <v>1805</v>
      </c>
      <c r="X14" s="16">
        <v>837</v>
      </c>
      <c r="Y14" s="16">
        <v>5491</v>
      </c>
      <c r="Z14" s="16">
        <v>20064</v>
      </c>
      <c r="AA14" s="16">
        <f t="shared" si="0"/>
        <v>10648</v>
      </c>
    </row>
    <row r="15" spans="1:27" x14ac:dyDescent="0.2">
      <c r="A15" s="2" t="s">
        <v>89</v>
      </c>
      <c r="B15" s="8">
        <v>891</v>
      </c>
      <c r="C15" s="8">
        <v>470</v>
      </c>
      <c r="D15" s="8">
        <v>470</v>
      </c>
      <c r="E15" s="8">
        <v>0</v>
      </c>
      <c r="F15" s="8">
        <v>0</v>
      </c>
      <c r="G15" s="8">
        <v>0</v>
      </c>
      <c r="H15" s="8">
        <v>0</v>
      </c>
      <c r="I15" s="8">
        <v>0</v>
      </c>
      <c r="J15" s="8">
        <v>0</v>
      </c>
      <c r="K15" s="8">
        <v>0</v>
      </c>
      <c r="L15" s="8">
        <v>2537</v>
      </c>
      <c r="M15" s="8">
        <v>5210</v>
      </c>
      <c r="N15" s="8">
        <v>52</v>
      </c>
      <c r="O15" s="8">
        <v>2229</v>
      </c>
      <c r="P15" s="8">
        <v>0</v>
      </c>
      <c r="Q15" s="8">
        <v>0</v>
      </c>
      <c r="R15" s="8">
        <v>0</v>
      </c>
      <c r="S15" s="8">
        <v>0</v>
      </c>
      <c r="T15" s="8"/>
      <c r="U15" s="8">
        <v>52</v>
      </c>
      <c r="V15" s="8">
        <v>278</v>
      </c>
      <c r="W15" s="8">
        <v>796</v>
      </c>
      <c r="X15" s="8">
        <v>59</v>
      </c>
      <c r="Y15" s="8">
        <v>0</v>
      </c>
      <c r="Z15" s="8">
        <v>5210</v>
      </c>
      <c r="AA15" s="8">
        <f t="shared" si="0"/>
        <v>0</v>
      </c>
    </row>
    <row r="16" spans="1:27" x14ac:dyDescent="0.2">
      <c r="A16" s="2" t="s">
        <v>91</v>
      </c>
      <c r="B16" s="8">
        <v>41</v>
      </c>
      <c r="C16" s="8">
        <v>44</v>
      </c>
      <c r="D16" s="8">
        <v>88</v>
      </c>
      <c r="E16" s="8">
        <v>59</v>
      </c>
      <c r="F16" s="8">
        <v>54</v>
      </c>
      <c r="G16" s="8">
        <v>59.302999999999997</v>
      </c>
      <c r="H16" s="8">
        <v>5</v>
      </c>
      <c r="I16" s="8">
        <v>5</v>
      </c>
      <c r="J16" s="8">
        <v>5</v>
      </c>
      <c r="K16" s="8">
        <v>5</v>
      </c>
      <c r="L16" s="8">
        <v>5</v>
      </c>
      <c r="M16" s="8">
        <v>0</v>
      </c>
      <c r="N16" s="8">
        <v>0</v>
      </c>
      <c r="O16" s="8">
        <v>0</v>
      </c>
      <c r="P16" s="8">
        <v>0</v>
      </c>
      <c r="Q16" s="8">
        <v>0</v>
      </c>
      <c r="R16" s="8">
        <v>0</v>
      </c>
      <c r="S16" s="8">
        <v>0</v>
      </c>
      <c r="T16" s="8"/>
      <c r="U16" s="8">
        <v>37</v>
      </c>
      <c r="V16" s="8">
        <v>34</v>
      </c>
      <c r="W16" s="8">
        <v>44</v>
      </c>
      <c r="X16" s="8">
        <v>0</v>
      </c>
      <c r="Y16" s="8">
        <v>5</v>
      </c>
      <c r="Z16" s="8">
        <v>0</v>
      </c>
      <c r="AA16" s="8">
        <f t="shared" si="0"/>
        <v>0</v>
      </c>
    </row>
    <row r="17" spans="1:27" x14ac:dyDescent="0.2">
      <c r="A17" s="2" t="s">
        <v>93</v>
      </c>
      <c r="B17" s="8">
        <v>1276</v>
      </c>
      <c r="C17" s="8">
        <v>743</v>
      </c>
      <c r="D17" s="8">
        <v>756</v>
      </c>
      <c r="E17" s="8">
        <v>778</v>
      </c>
      <c r="F17" s="8">
        <v>1083</v>
      </c>
      <c r="G17" s="8">
        <v>1434.2840000000001</v>
      </c>
      <c r="H17" s="8">
        <v>1578</v>
      </c>
      <c r="I17" s="8">
        <v>1741</v>
      </c>
      <c r="J17" s="8">
        <v>2024</v>
      </c>
      <c r="K17" s="8">
        <v>2256</v>
      </c>
      <c r="L17" s="8">
        <v>3332</v>
      </c>
      <c r="M17" s="8">
        <v>3038</v>
      </c>
      <c r="N17" s="8">
        <v>2790</v>
      </c>
      <c r="O17" s="8">
        <v>2463</v>
      </c>
      <c r="P17" s="8">
        <v>2171</v>
      </c>
      <c r="Q17" s="8">
        <v>1970</v>
      </c>
      <c r="R17" s="8">
        <v>1813</v>
      </c>
      <c r="S17" s="8">
        <v>1601</v>
      </c>
      <c r="T17" s="8"/>
      <c r="U17" s="8">
        <v>597</v>
      </c>
      <c r="V17" s="8">
        <v>507</v>
      </c>
      <c r="W17" s="8">
        <v>964</v>
      </c>
      <c r="X17" s="8">
        <v>778</v>
      </c>
      <c r="Y17" s="8">
        <v>1741</v>
      </c>
      <c r="Z17" s="8">
        <v>3038</v>
      </c>
      <c r="AA17" s="8">
        <f t="shared" si="0"/>
        <v>1970</v>
      </c>
    </row>
    <row r="18" spans="1:27" x14ac:dyDescent="0.2">
      <c r="A18" s="2" t="s">
        <v>94</v>
      </c>
      <c r="B18" s="8">
        <v>0</v>
      </c>
      <c r="C18" s="8">
        <v>0</v>
      </c>
      <c r="D18" s="8">
        <v>0</v>
      </c>
      <c r="E18" s="8">
        <v>0</v>
      </c>
      <c r="F18" s="8">
        <v>0</v>
      </c>
      <c r="G18" s="8">
        <v>0</v>
      </c>
      <c r="H18" s="8">
        <v>0</v>
      </c>
      <c r="I18" s="8">
        <v>0</v>
      </c>
      <c r="J18" s="8">
        <v>0</v>
      </c>
      <c r="K18" s="8">
        <v>1225</v>
      </c>
      <c r="L18" s="8">
        <v>1162</v>
      </c>
      <c r="M18" s="8">
        <v>1099</v>
      </c>
      <c r="N18" s="8">
        <v>1035</v>
      </c>
      <c r="O18" s="8">
        <v>984</v>
      </c>
      <c r="P18" s="8">
        <v>919</v>
      </c>
      <c r="Q18" s="8">
        <v>855</v>
      </c>
      <c r="R18" s="8">
        <v>791</v>
      </c>
      <c r="S18" s="8">
        <v>746</v>
      </c>
      <c r="T18" s="8"/>
      <c r="U18" s="8"/>
      <c r="V18" s="8"/>
      <c r="W18" s="8"/>
      <c r="X18" s="8"/>
      <c r="Y18" s="8">
        <v>0</v>
      </c>
      <c r="Z18" s="8">
        <v>1099</v>
      </c>
      <c r="AA18" s="8">
        <f t="shared" si="0"/>
        <v>855</v>
      </c>
    </row>
    <row r="19" spans="1:27" x14ac:dyDescent="0.2">
      <c r="A19" s="2" t="s">
        <v>95</v>
      </c>
      <c r="B19" s="8">
        <v>1</v>
      </c>
      <c r="C19" s="8">
        <v>0</v>
      </c>
      <c r="D19" s="8">
        <v>0</v>
      </c>
      <c r="E19" s="8">
        <v>0</v>
      </c>
      <c r="F19" s="8">
        <v>0</v>
      </c>
      <c r="G19" s="8">
        <v>0</v>
      </c>
      <c r="H19" s="8">
        <v>1710</v>
      </c>
      <c r="I19" s="8">
        <v>3745</v>
      </c>
      <c r="J19" s="8">
        <v>5415</v>
      </c>
      <c r="K19" s="8">
        <v>7250</v>
      </c>
      <c r="L19" s="8">
        <v>9134</v>
      </c>
      <c r="M19" s="8">
        <v>10717</v>
      </c>
      <c r="N19" s="8">
        <v>12006</v>
      </c>
      <c r="O19" s="8">
        <v>13393</v>
      </c>
      <c r="P19" s="8">
        <v>15195</v>
      </c>
      <c r="Q19" s="8">
        <v>7823</v>
      </c>
      <c r="R19" s="8">
        <v>6811</v>
      </c>
      <c r="S19" s="8">
        <v>5798</v>
      </c>
      <c r="T19" s="8"/>
      <c r="U19" s="8">
        <v>4</v>
      </c>
      <c r="V19" s="8">
        <v>2</v>
      </c>
      <c r="W19" s="8">
        <v>1</v>
      </c>
      <c r="X19" s="8"/>
      <c r="Y19" s="8">
        <v>3745</v>
      </c>
      <c r="Z19" s="8">
        <v>10717</v>
      </c>
      <c r="AA19" s="8">
        <f t="shared" si="0"/>
        <v>7823</v>
      </c>
    </row>
    <row r="20" spans="1:27" x14ac:dyDescent="0.2">
      <c r="B20" s="8"/>
      <c r="C20" s="8"/>
      <c r="D20" s="8"/>
      <c r="E20" s="8"/>
      <c r="F20" s="8"/>
      <c r="G20" s="8"/>
      <c r="H20" s="8"/>
      <c r="I20" s="8"/>
      <c r="J20" s="8"/>
      <c r="K20" s="8"/>
      <c r="L20" s="8"/>
      <c r="M20" s="8"/>
      <c r="N20" s="8"/>
      <c r="O20" s="8"/>
      <c r="P20" s="8"/>
      <c r="Q20" s="8"/>
      <c r="R20" s="8"/>
      <c r="S20" s="8"/>
      <c r="T20" s="8"/>
      <c r="U20" s="8"/>
      <c r="V20" s="8"/>
      <c r="W20" s="8"/>
      <c r="X20" s="8"/>
      <c r="Y20" s="8"/>
      <c r="Z20" s="8"/>
      <c r="AA20" s="8">
        <f t="shared" si="0"/>
        <v>0</v>
      </c>
    </row>
    <row r="21" spans="1:27" x14ac:dyDescent="0.2">
      <c r="A21" s="12" t="s">
        <v>96</v>
      </c>
      <c r="B21" s="13">
        <v>8359</v>
      </c>
      <c r="C21" s="13">
        <v>8007</v>
      </c>
      <c r="D21" s="13">
        <v>9230</v>
      </c>
      <c r="E21" s="13">
        <v>8141</v>
      </c>
      <c r="F21" s="13">
        <v>47223</v>
      </c>
      <c r="G21" s="13">
        <v>334863.60200000001</v>
      </c>
      <c r="H21" s="13">
        <v>318663</v>
      </c>
      <c r="I21" s="13">
        <v>306630</v>
      </c>
      <c r="J21" s="13">
        <v>305806</v>
      </c>
      <c r="K21" s="13">
        <v>302871</v>
      </c>
      <c r="L21" s="13">
        <v>300297</v>
      </c>
      <c r="M21" s="13">
        <v>298016</v>
      </c>
      <c r="N21" s="13">
        <v>298414</v>
      </c>
      <c r="O21" s="13">
        <f>O22+O31+O36</f>
        <v>299465</v>
      </c>
      <c r="P21" s="13">
        <f>P22+P31+P36</f>
        <v>304222</v>
      </c>
      <c r="Q21" s="13">
        <f>Q22+Q31+Q36</f>
        <v>297675</v>
      </c>
      <c r="R21" s="13">
        <f>R22+R31+R36</f>
        <v>301039</v>
      </c>
      <c r="S21" s="13">
        <f>S22+S31+S36</f>
        <v>307979</v>
      </c>
      <c r="T21" s="9"/>
      <c r="U21" s="13">
        <v>5834</v>
      </c>
      <c r="V21" s="13">
        <v>4602</v>
      </c>
      <c r="W21" s="13">
        <v>5213</v>
      </c>
      <c r="X21" s="13">
        <v>8141</v>
      </c>
      <c r="Y21" s="13">
        <v>306630</v>
      </c>
      <c r="Z21" s="13">
        <v>298016</v>
      </c>
      <c r="AA21" s="13">
        <f t="shared" si="0"/>
        <v>297675</v>
      </c>
    </row>
    <row r="22" spans="1:27" x14ac:dyDescent="0.2">
      <c r="A22" s="15" t="s">
        <v>86</v>
      </c>
      <c r="B22" s="16">
        <v>12212</v>
      </c>
      <c r="C22" s="16">
        <v>11565</v>
      </c>
      <c r="D22" s="16">
        <v>11614</v>
      </c>
      <c r="E22" s="16">
        <v>13267</v>
      </c>
      <c r="F22" s="16">
        <v>18381</v>
      </c>
      <c r="G22" s="16">
        <v>30026.436000000002</v>
      </c>
      <c r="H22" s="16">
        <v>27175</v>
      </c>
      <c r="I22" s="16">
        <v>19884</v>
      </c>
      <c r="J22" s="16">
        <v>20530</v>
      </c>
      <c r="K22" s="16">
        <v>23285</v>
      </c>
      <c r="L22" s="16">
        <v>21464</v>
      </c>
      <c r="M22" s="16">
        <v>17916</v>
      </c>
      <c r="N22" s="16">
        <v>19163</v>
      </c>
      <c r="O22" s="16">
        <f>SUM(O23:O29)</f>
        <v>17977</v>
      </c>
      <c r="P22" s="16">
        <f>SUM(P23:P29)</f>
        <v>17798</v>
      </c>
      <c r="Q22" s="16">
        <f>SUM(Q23:Q29)</f>
        <v>16199</v>
      </c>
      <c r="R22" s="16">
        <f>SUM(R23:R29)</f>
        <v>16668</v>
      </c>
      <c r="S22" s="16">
        <f>SUM(S23:S29)</f>
        <v>17272</v>
      </c>
      <c r="T22" s="8"/>
      <c r="U22" s="16">
        <v>3962</v>
      </c>
      <c r="V22" s="16">
        <v>5536</v>
      </c>
      <c r="W22" s="16">
        <v>9288</v>
      </c>
      <c r="X22" s="16">
        <v>13267</v>
      </c>
      <c r="Y22" s="16">
        <v>19884</v>
      </c>
      <c r="Z22" s="16">
        <v>17916</v>
      </c>
      <c r="AA22" s="16">
        <f t="shared" si="0"/>
        <v>16199</v>
      </c>
    </row>
    <row r="23" spans="1:27" x14ac:dyDescent="0.2">
      <c r="A23" s="2" t="s">
        <v>97</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c r="U23" s="8">
        <v>0</v>
      </c>
      <c r="V23" s="8">
        <v>31</v>
      </c>
      <c r="W23" s="8">
        <v>0</v>
      </c>
      <c r="X23" s="8">
        <v>0</v>
      </c>
      <c r="Y23" s="8">
        <v>0</v>
      </c>
      <c r="Z23" s="8">
        <v>0</v>
      </c>
      <c r="AA23" s="8">
        <f t="shared" si="0"/>
        <v>0</v>
      </c>
    </row>
    <row r="24" spans="1:27" x14ac:dyDescent="0.2">
      <c r="A24" s="2" t="s">
        <v>98</v>
      </c>
      <c r="B24" s="8">
        <v>3774</v>
      </c>
      <c r="C24" s="8">
        <v>2808</v>
      </c>
      <c r="D24" s="8">
        <v>3077</v>
      </c>
      <c r="E24" s="8">
        <v>5215</v>
      </c>
      <c r="F24" s="8">
        <v>9842</v>
      </c>
      <c r="G24" s="8">
        <v>19029.760999999999</v>
      </c>
      <c r="H24" s="8">
        <v>14785</v>
      </c>
      <c r="I24" s="8">
        <v>9261</v>
      </c>
      <c r="J24" s="8">
        <v>8552</v>
      </c>
      <c r="K24" s="8">
        <v>9650</v>
      </c>
      <c r="L24" s="8">
        <v>7509</v>
      </c>
      <c r="M24" s="8">
        <v>5765</v>
      </c>
      <c r="N24" s="8">
        <v>6825</v>
      </c>
      <c r="O24" s="8">
        <v>7222</v>
      </c>
      <c r="P24" s="8">
        <v>5928</v>
      </c>
      <c r="Q24" s="8">
        <v>5700</v>
      </c>
      <c r="R24" s="8">
        <v>6710</v>
      </c>
      <c r="S24" s="8">
        <v>6264</v>
      </c>
      <c r="T24" s="8"/>
      <c r="U24" s="8">
        <v>723</v>
      </c>
      <c r="V24" s="8">
        <v>572</v>
      </c>
      <c r="W24" s="8">
        <v>1595</v>
      </c>
      <c r="X24" s="8">
        <v>5215</v>
      </c>
      <c r="Y24" s="8">
        <v>9261</v>
      </c>
      <c r="Z24" s="8">
        <v>5765</v>
      </c>
      <c r="AA24" s="8">
        <f t="shared" si="0"/>
        <v>5700</v>
      </c>
    </row>
    <row r="25" spans="1:27" x14ac:dyDescent="0.2">
      <c r="A25" s="2" t="s">
        <v>99</v>
      </c>
      <c r="B25" s="8">
        <v>1020</v>
      </c>
      <c r="C25" s="8">
        <v>1261</v>
      </c>
      <c r="D25" s="8">
        <v>286</v>
      </c>
      <c r="E25" s="8">
        <v>319</v>
      </c>
      <c r="F25" s="8">
        <v>290</v>
      </c>
      <c r="G25" s="8">
        <v>775.875</v>
      </c>
      <c r="H25" s="8">
        <v>522</v>
      </c>
      <c r="I25" s="8">
        <v>496</v>
      </c>
      <c r="J25" s="8">
        <v>666</v>
      </c>
      <c r="K25" s="8">
        <v>471</v>
      </c>
      <c r="L25" s="8">
        <v>396</v>
      </c>
      <c r="M25" s="8">
        <v>73</v>
      </c>
      <c r="N25" s="8">
        <v>196</v>
      </c>
      <c r="O25" s="8">
        <v>258</v>
      </c>
      <c r="P25" s="8">
        <v>641</v>
      </c>
      <c r="Q25" s="8">
        <v>157</v>
      </c>
      <c r="R25" s="8">
        <v>797</v>
      </c>
      <c r="S25" s="8">
        <v>1435</v>
      </c>
      <c r="T25" s="8"/>
      <c r="U25" s="8">
        <v>429</v>
      </c>
      <c r="V25" s="8">
        <v>147</v>
      </c>
      <c r="W25" s="8">
        <v>468</v>
      </c>
      <c r="X25" s="8">
        <v>319</v>
      </c>
      <c r="Y25" s="8">
        <v>496</v>
      </c>
      <c r="Z25" s="8">
        <v>73</v>
      </c>
      <c r="AA25" s="8">
        <f t="shared" si="0"/>
        <v>157</v>
      </c>
    </row>
    <row r="26" spans="1:27" x14ac:dyDescent="0.2">
      <c r="A26" s="2" t="s">
        <v>100</v>
      </c>
      <c r="B26" s="8">
        <v>2422</v>
      </c>
      <c r="C26" s="8">
        <v>2458</v>
      </c>
      <c r="D26" s="8">
        <v>3027</v>
      </c>
      <c r="E26" s="8">
        <v>2258</v>
      </c>
      <c r="F26" s="8">
        <v>3356</v>
      </c>
      <c r="G26" s="8">
        <v>4795.3559999999998</v>
      </c>
      <c r="H26" s="8">
        <v>6214</v>
      </c>
      <c r="I26" s="8">
        <v>4420</v>
      </c>
      <c r="J26" s="8">
        <v>6196</v>
      </c>
      <c r="K26" s="8">
        <v>7011</v>
      </c>
      <c r="L26" s="8">
        <v>7580</v>
      </c>
      <c r="M26" s="8">
        <v>5728</v>
      </c>
      <c r="N26" s="8">
        <v>7256</v>
      </c>
      <c r="O26" s="8">
        <v>5178</v>
      </c>
      <c r="P26" s="8">
        <v>5379</v>
      </c>
      <c r="Q26" s="8">
        <v>4907</v>
      </c>
      <c r="R26" s="8">
        <v>4922</v>
      </c>
      <c r="S26" s="8">
        <v>5593</v>
      </c>
      <c r="T26" s="8"/>
      <c r="U26" s="8">
        <v>1304</v>
      </c>
      <c r="V26" s="8">
        <v>1118</v>
      </c>
      <c r="W26" s="8">
        <v>1401</v>
      </c>
      <c r="X26" s="8">
        <v>2258</v>
      </c>
      <c r="Y26" s="8">
        <v>4420</v>
      </c>
      <c r="Z26" s="8">
        <v>5728</v>
      </c>
      <c r="AA26" s="8">
        <f t="shared" si="0"/>
        <v>4907</v>
      </c>
    </row>
    <row r="27" spans="1:27" x14ac:dyDescent="0.2">
      <c r="A27" s="2" t="s">
        <v>101</v>
      </c>
      <c r="B27" s="8">
        <v>4401</v>
      </c>
      <c r="C27" s="8">
        <v>4829</v>
      </c>
      <c r="D27" s="8">
        <v>4314</v>
      </c>
      <c r="E27" s="8">
        <v>4613</v>
      </c>
      <c r="F27" s="8">
        <v>4197</v>
      </c>
      <c r="G27" s="8">
        <v>4323.7749999999996</v>
      </c>
      <c r="H27" s="8">
        <v>4271</v>
      </c>
      <c r="I27" s="8">
        <v>3927</v>
      </c>
      <c r="J27" s="8">
        <v>3990</v>
      </c>
      <c r="K27" s="8">
        <v>4110</v>
      </c>
      <c r="L27" s="8">
        <v>3864</v>
      </c>
      <c r="M27" s="8">
        <v>3473</v>
      </c>
      <c r="N27" s="8">
        <v>3645</v>
      </c>
      <c r="O27" s="8">
        <v>3672</v>
      </c>
      <c r="P27" s="8">
        <v>3682</v>
      </c>
      <c r="Q27" s="8">
        <v>3823</v>
      </c>
      <c r="R27" s="8">
        <v>3647</v>
      </c>
      <c r="S27" s="8">
        <v>2990</v>
      </c>
      <c r="T27" s="8"/>
      <c r="U27" s="8">
        <v>1468</v>
      </c>
      <c r="V27" s="8">
        <v>3159</v>
      </c>
      <c r="W27" s="8">
        <v>5187</v>
      </c>
      <c r="X27" s="8">
        <v>4613</v>
      </c>
      <c r="Y27" s="8">
        <v>3927</v>
      </c>
      <c r="Z27" s="8">
        <v>3473</v>
      </c>
      <c r="AA27" s="8">
        <f t="shared" si="0"/>
        <v>3823</v>
      </c>
    </row>
    <row r="28" spans="1:27" x14ac:dyDescent="0.2">
      <c r="A28" s="2" t="s">
        <v>102</v>
      </c>
      <c r="B28" s="8">
        <v>509</v>
      </c>
      <c r="C28" s="8">
        <v>209</v>
      </c>
      <c r="D28" s="8">
        <v>910</v>
      </c>
      <c r="E28" s="8">
        <v>862</v>
      </c>
      <c r="F28" s="8">
        <v>696</v>
      </c>
      <c r="G28" s="8">
        <v>1101.6690000000001</v>
      </c>
      <c r="H28" s="8">
        <v>1383</v>
      </c>
      <c r="I28" s="8">
        <v>1780</v>
      </c>
      <c r="J28" s="8">
        <v>1126</v>
      </c>
      <c r="K28" s="8">
        <v>2006</v>
      </c>
      <c r="L28" s="8">
        <v>2021</v>
      </c>
      <c r="M28" s="8">
        <v>2776</v>
      </c>
      <c r="N28" s="8">
        <v>1003</v>
      </c>
      <c r="O28" s="8">
        <v>1341</v>
      </c>
      <c r="P28" s="8">
        <v>1848</v>
      </c>
      <c r="Q28" s="8">
        <v>1278</v>
      </c>
      <c r="R28" s="8">
        <v>244</v>
      </c>
      <c r="S28" s="8">
        <v>606</v>
      </c>
      <c r="T28" s="8"/>
      <c r="U28" s="8">
        <v>38</v>
      </c>
      <c r="V28" s="8">
        <v>509</v>
      </c>
      <c r="W28" s="8">
        <v>469</v>
      </c>
      <c r="X28" s="8">
        <v>862</v>
      </c>
      <c r="Y28" s="8">
        <v>1780</v>
      </c>
      <c r="Z28" s="8">
        <v>2776</v>
      </c>
      <c r="AA28" s="8">
        <f t="shared" si="0"/>
        <v>1278</v>
      </c>
    </row>
    <row r="29" spans="1:27" x14ac:dyDescent="0.2">
      <c r="A29" s="2" t="s">
        <v>103</v>
      </c>
      <c r="B29" s="8">
        <v>86</v>
      </c>
      <c r="C29" s="8">
        <v>0</v>
      </c>
      <c r="D29" s="8">
        <v>0</v>
      </c>
      <c r="E29" s="8">
        <v>0</v>
      </c>
      <c r="F29" s="8">
        <v>0</v>
      </c>
      <c r="G29" s="8">
        <v>0</v>
      </c>
      <c r="H29" s="8">
        <v>0</v>
      </c>
      <c r="I29" s="8">
        <v>0</v>
      </c>
      <c r="J29" s="8">
        <v>0</v>
      </c>
      <c r="K29" s="8">
        <v>37</v>
      </c>
      <c r="L29" s="8">
        <v>94</v>
      </c>
      <c r="M29" s="8">
        <v>101</v>
      </c>
      <c r="N29" s="8">
        <v>238</v>
      </c>
      <c r="O29" s="8">
        <v>306</v>
      </c>
      <c r="P29" s="8">
        <v>320</v>
      </c>
      <c r="Q29" s="8">
        <v>334</v>
      </c>
      <c r="R29" s="8">
        <v>348</v>
      </c>
      <c r="S29" s="8">
        <v>384</v>
      </c>
      <c r="T29" s="8"/>
      <c r="U29" s="8">
        <v>0</v>
      </c>
      <c r="V29" s="8">
        <v>0</v>
      </c>
      <c r="W29" s="8">
        <v>168</v>
      </c>
      <c r="X29" s="8">
        <v>0</v>
      </c>
      <c r="Y29" s="8">
        <v>0</v>
      </c>
      <c r="Z29" s="8">
        <v>101</v>
      </c>
      <c r="AA29" s="8">
        <f t="shared" si="0"/>
        <v>334</v>
      </c>
    </row>
    <row r="30" spans="1:27" ht="2.25" customHeight="1" x14ac:dyDescent="0.2">
      <c r="B30" s="8"/>
      <c r="C30" s="8"/>
      <c r="D30" s="8"/>
      <c r="E30" s="8"/>
      <c r="F30" s="8"/>
      <c r="G30" s="8"/>
      <c r="H30" s="8"/>
      <c r="I30" s="8"/>
      <c r="J30" s="8"/>
      <c r="K30" s="8"/>
      <c r="L30" s="8"/>
      <c r="M30" s="8"/>
      <c r="N30" s="8"/>
      <c r="O30" s="8"/>
      <c r="P30" s="8"/>
      <c r="Q30" s="8"/>
      <c r="T30" s="8"/>
      <c r="U30" s="8"/>
      <c r="V30" s="8"/>
      <c r="W30" s="8"/>
      <c r="X30" s="8"/>
      <c r="Y30" s="8"/>
      <c r="Z30" s="8"/>
      <c r="AA30" s="8">
        <f t="shared" si="0"/>
        <v>0</v>
      </c>
    </row>
    <row r="31" spans="1:27" x14ac:dyDescent="0.2">
      <c r="A31" s="15" t="s">
        <v>92</v>
      </c>
      <c r="B31" s="16">
        <v>207</v>
      </c>
      <c r="C31" s="16">
        <v>221</v>
      </c>
      <c r="D31" s="16">
        <v>40</v>
      </c>
      <c r="E31" s="16">
        <v>45</v>
      </c>
      <c r="F31" s="16">
        <v>15</v>
      </c>
      <c r="G31" s="16">
        <v>19.12</v>
      </c>
      <c r="H31" s="16">
        <v>3</v>
      </c>
      <c r="I31" s="16">
        <v>0</v>
      </c>
      <c r="J31" s="16">
        <v>1</v>
      </c>
      <c r="K31" s="16">
        <v>1275</v>
      </c>
      <c r="L31" s="16">
        <v>1317</v>
      </c>
      <c r="M31" s="16">
        <v>1343</v>
      </c>
      <c r="N31" s="16">
        <v>1296</v>
      </c>
      <c r="O31" s="16">
        <f>SUM(O32:O34)</f>
        <v>1272</v>
      </c>
      <c r="P31" s="16">
        <f>SUM(P32:P34)</f>
        <v>1229</v>
      </c>
      <c r="Q31" s="16">
        <f>SUM(Q32:Q34)</f>
        <v>1141</v>
      </c>
      <c r="R31" s="16">
        <f>SUM(R32:R34)</f>
        <v>1048</v>
      </c>
      <c r="S31" s="16">
        <f>SUM(S32:S34)</f>
        <v>878</v>
      </c>
      <c r="T31" s="8"/>
      <c r="U31" s="16">
        <v>60</v>
      </c>
      <c r="V31" s="16">
        <v>346</v>
      </c>
      <c r="W31" s="16">
        <v>207</v>
      </c>
      <c r="X31" s="16">
        <v>45</v>
      </c>
      <c r="Y31" s="16">
        <v>0</v>
      </c>
      <c r="Z31" s="16">
        <v>1343</v>
      </c>
      <c r="AA31" s="16">
        <f t="shared" si="0"/>
        <v>1141</v>
      </c>
    </row>
    <row r="32" spans="1:27" x14ac:dyDescent="0.2">
      <c r="A32" s="2" t="s">
        <v>104</v>
      </c>
      <c r="B32" s="8">
        <v>181</v>
      </c>
      <c r="C32" s="8">
        <v>205</v>
      </c>
      <c r="D32" s="8">
        <v>0</v>
      </c>
      <c r="E32" s="8">
        <v>0</v>
      </c>
      <c r="F32" s="8">
        <v>0</v>
      </c>
      <c r="G32" s="8">
        <v>0</v>
      </c>
      <c r="H32" s="8">
        <v>0</v>
      </c>
      <c r="I32" s="8">
        <v>0</v>
      </c>
      <c r="J32" s="8">
        <v>0</v>
      </c>
      <c r="K32" s="8">
        <v>0</v>
      </c>
      <c r="L32" s="8">
        <v>0</v>
      </c>
      <c r="M32" s="8">
        <v>0</v>
      </c>
      <c r="N32" s="8">
        <v>0</v>
      </c>
      <c r="O32" s="8">
        <v>0</v>
      </c>
      <c r="P32" s="8">
        <v>0</v>
      </c>
      <c r="Q32" s="8">
        <v>0</v>
      </c>
      <c r="R32" s="8">
        <v>0</v>
      </c>
      <c r="S32" s="8">
        <v>0</v>
      </c>
      <c r="T32" s="8"/>
      <c r="U32" s="8"/>
      <c r="V32" s="8">
        <v>259</v>
      </c>
      <c r="W32" s="8">
        <v>181</v>
      </c>
      <c r="X32" s="8"/>
      <c r="Y32" s="8">
        <v>0</v>
      </c>
      <c r="Z32" s="8">
        <v>0</v>
      </c>
      <c r="AA32" s="8">
        <f t="shared" si="0"/>
        <v>0</v>
      </c>
    </row>
    <row r="33" spans="1:27" x14ac:dyDescent="0.2">
      <c r="A33" s="2" t="s">
        <v>105</v>
      </c>
      <c r="B33" s="8">
        <v>26</v>
      </c>
      <c r="C33" s="8">
        <v>16</v>
      </c>
      <c r="D33" s="8">
        <v>40</v>
      </c>
      <c r="E33" s="8">
        <v>45</v>
      </c>
      <c r="F33" s="8">
        <v>15</v>
      </c>
      <c r="G33" s="8">
        <v>19.12</v>
      </c>
      <c r="H33" s="8">
        <v>3</v>
      </c>
      <c r="I33" s="8">
        <v>0</v>
      </c>
      <c r="J33" s="8">
        <v>1</v>
      </c>
      <c r="K33" s="8">
        <v>7</v>
      </c>
      <c r="L33" s="8">
        <v>49</v>
      </c>
      <c r="M33" s="8">
        <v>22</v>
      </c>
      <c r="N33" s="8">
        <v>50</v>
      </c>
      <c r="O33" s="8">
        <v>56</v>
      </c>
      <c r="P33" s="8">
        <v>98</v>
      </c>
      <c r="Q33" s="8">
        <v>99</v>
      </c>
      <c r="R33" s="8">
        <v>99</v>
      </c>
      <c r="S33" s="8">
        <v>46</v>
      </c>
      <c r="T33" s="8"/>
      <c r="U33" s="8">
        <v>60</v>
      </c>
      <c r="V33" s="8">
        <v>87</v>
      </c>
      <c r="W33" s="8">
        <v>26</v>
      </c>
      <c r="X33" s="8">
        <v>45</v>
      </c>
      <c r="Y33" s="8">
        <v>0</v>
      </c>
      <c r="Z33" s="8">
        <v>22</v>
      </c>
      <c r="AA33" s="8">
        <f t="shared" si="0"/>
        <v>99</v>
      </c>
    </row>
    <row r="34" spans="1:27" x14ac:dyDescent="0.2">
      <c r="A34" s="2" t="s">
        <v>106</v>
      </c>
      <c r="B34" s="8">
        <v>0</v>
      </c>
      <c r="C34" s="8">
        <v>0</v>
      </c>
      <c r="D34" s="8">
        <v>0</v>
      </c>
      <c r="E34" s="8">
        <v>0</v>
      </c>
      <c r="F34" s="8">
        <v>0</v>
      </c>
      <c r="G34" s="8">
        <v>0</v>
      </c>
      <c r="H34" s="8">
        <v>0</v>
      </c>
      <c r="I34" s="8">
        <v>0</v>
      </c>
      <c r="J34" s="8">
        <v>0</v>
      </c>
      <c r="K34" s="8">
        <v>1268</v>
      </c>
      <c r="L34" s="8">
        <v>1268</v>
      </c>
      <c r="M34" s="8">
        <v>1321</v>
      </c>
      <c r="N34" s="8">
        <v>1246</v>
      </c>
      <c r="O34" s="8">
        <v>1216</v>
      </c>
      <c r="P34" s="8">
        <v>1131</v>
      </c>
      <c r="Q34" s="8">
        <v>1042</v>
      </c>
      <c r="R34" s="8">
        <v>949</v>
      </c>
      <c r="S34" s="8">
        <v>832</v>
      </c>
      <c r="T34" s="8"/>
      <c r="U34" s="8"/>
      <c r="V34" s="8"/>
      <c r="W34" s="8"/>
      <c r="X34" s="8"/>
      <c r="Y34" s="8">
        <v>0</v>
      </c>
      <c r="Z34" s="8">
        <v>1321</v>
      </c>
      <c r="AA34" s="8">
        <f t="shared" si="0"/>
        <v>1042</v>
      </c>
    </row>
    <row r="35" spans="1:27" ht="2.25" customHeight="1" x14ac:dyDescent="0.2">
      <c r="B35" s="8"/>
      <c r="C35" s="8"/>
      <c r="D35" s="8"/>
      <c r="E35" s="8"/>
      <c r="F35" s="8"/>
      <c r="G35" s="8"/>
      <c r="H35" s="8"/>
      <c r="I35" s="8"/>
      <c r="J35" s="8"/>
      <c r="K35" s="8"/>
      <c r="L35" s="8"/>
      <c r="M35" s="8"/>
      <c r="N35" s="8"/>
      <c r="O35" s="8"/>
      <c r="P35" s="8"/>
      <c r="Q35" s="8"/>
      <c r="R35" s="8"/>
      <c r="S35" s="8"/>
      <c r="T35" s="8"/>
      <c r="U35" s="8"/>
      <c r="V35" s="8"/>
      <c r="W35" s="8"/>
      <c r="X35" s="8"/>
      <c r="Y35" s="8"/>
      <c r="Z35" s="8"/>
      <c r="AA35" s="8">
        <f t="shared" si="0"/>
        <v>0</v>
      </c>
    </row>
    <row r="36" spans="1:27" x14ac:dyDescent="0.2">
      <c r="A36" s="15" t="s">
        <v>107</v>
      </c>
      <c r="B36" s="16">
        <v>-4060</v>
      </c>
      <c r="C36" s="16">
        <v>-3779</v>
      </c>
      <c r="D36" s="16">
        <v>-2424</v>
      </c>
      <c r="E36" s="16">
        <v>-5171</v>
      </c>
      <c r="F36" s="16">
        <v>28827</v>
      </c>
      <c r="G36" s="16">
        <v>304818.04600000003</v>
      </c>
      <c r="H36" s="16">
        <v>291485</v>
      </c>
      <c r="I36" s="16">
        <v>286746</v>
      </c>
      <c r="J36" s="16">
        <v>285275</v>
      </c>
      <c r="K36" s="16">
        <v>278311</v>
      </c>
      <c r="L36" s="16">
        <v>277516</v>
      </c>
      <c r="M36" s="16">
        <v>278757</v>
      </c>
      <c r="N36" s="16">
        <v>277955</v>
      </c>
      <c r="O36" s="16">
        <f>SUM(O37:O40)</f>
        <v>280216</v>
      </c>
      <c r="P36" s="16">
        <f>SUM(P37:P40)</f>
        <v>285195</v>
      </c>
      <c r="Q36" s="16">
        <f>SUM(Q37:Q40)</f>
        <v>280335</v>
      </c>
      <c r="R36" s="16">
        <f>SUM(R37:R40)</f>
        <v>283323</v>
      </c>
      <c r="S36" s="16">
        <f>SUM(S37:S40)</f>
        <v>289829</v>
      </c>
      <c r="T36" s="8"/>
      <c r="U36" s="16">
        <v>1812</v>
      </c>
      <c r="V36" s="16">
        <v>-1280</v>
      </c>
      <c r="W36" s="16">
        <v>-4282</v>
      </c>
      <c r="X36" s="16">
        <v>-5171</v>
      </c>
      <c r="Y36" s="16">
        <v>286746</v>
      </c>
      <c r="Z36" s="16">
        <v>278757</v>
      </c>
      <c r="AA36" s="16">
        <f t="shared" si="0"/>
        <v>280335</v>
      </c>
    </row>
    <row r="37" spans="1:27" x14ac:dyDescent="0.2">
      <c r="A37" s="2" t="s">
        <v>108</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v>364672</v>
      </c>
      <c r="P37" s="8">
        <v>267386</v>
      </c>
      <c r="Q37" s="8">
        <v>267386</v>
      </c>
      <c r="R37" s="8">
        <v>267386</v>
      </c>
      <c r="S37" s="8">
        <v>267387</v>
      </c>
      <c r="T37" s="8"/>
      <c r="U37" s="8">
        <v>30892</v>
      </c>
      <c r="V37" s="8">
        <v>34681</v>
      </c>
      <c r="W37" s="8">
        <v>34681</v>
      </c>
      <c r="X37" s="8">
        <v>34681</v>
      </c>
      <c r="Y37" s="8">
        <v>364666</v>
      </c>
      <c r="Z37" s="8">
        <v>364666</v>
      </c>
      <c r="AA37" s="8">
        <f t="shared" si="0"/>
        <v>267386</v>
      </c>
    </row>
    <row r="38" spans="1:27" x14ac:dyDescent="0.2">
      <c r="A38" s="2" t="s">
        <v>109</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v>-97284</v>
      </c>
      <c r="P38" s="8">
        <v>0</v>
      </c>
      <c r="Q38" s="8">
        <v>4608</v>
      </c>
      <c r="R38" s="8">
        <v>7513.5165040000002</v>
      </c>
      <c r="S38" s="8">
        <v>14065</v>
      </c>
      <c r="T38" s="8"/>
      <c r="U38" s="8">
        <v>-29080</v>
      </c>
      <c r="V38" s="8">
        <v>-35961</v>
      </c>
      <c r="W38" s="8">
        <v>-38963</v>
      </c>
      <c r="X38" s="8">
        <v>-39852</v>
      </c>
      <c r="Y38" s="8">
        <v>-80857</v>
      </c>
      <c r="Z38" s="8">
        <v>-96700</v>
      </c>
      <c r="AA38" s="8">
        <f t="shared" si="0"/>
        <v>4608</v>
      </c>
    </row>
    <row r="39" spans="1:27" x14ac:dyDescent="0.2">
      <c r="A39" s="2" t="s">
        <v>110</v>
      </c>
      <c r="B39" s="8">
        <v>0</v>
      </c>
      <c r="C39" s="8">
        <v>0</v>
      </c>
      <c r="D39" s="8">
        <v>0</v>
      </c>
      <c r="E39" s="8">
        <v>0</v>
      </c>
      <c r="F39" s="8">
        <v>0</v>
      </c>
      <c r="G39" s="8">
        <v>0</v>
      </c>
      <c r="H39" s="8">
        <v>0</v>
      </c>
      <c r="I39" s="8">
        <v>0</v>
      </c>
      <c r="J39" s="8">
        <v>0</v>
      </c>
      <c r="K39" s="8">
        <v>0</v>
      </c>
      <c r="L39" s="8">
        <v>0</v>
      </c>
      <c r="M39" s="8">
        <v>0</v>
      </c>
      <c r="N39" s="8">
        <v>0</v>
      </c>
      <c r="O39" s="8">
        <v>0</v>
      </c>
      <c r="P39" s="8">
        <v>4244</v>
      </c>
      <c r="Q39" s="8">
        <v>0</v>
      </c>
      <c r="R39" s="8">
        <v>0</v>
      </c>
      <c r="S39" s="8">
        <v>0</v>
      </c>
      <c r="T39" s="8"/>
      <c r="U39" s="8"/>
      <c r="V39" s="8"/>
      <c r="W39" s="8"/>
      <c r="X39" s="8"/>
      <c r="Y39" s="8"/>
      <c r="Z39" s="8"/>
      <c r="AA39" s="8">
        <f t="shared" si="0"/>
        <v>0</v>
      </c>
    </row>
    <row r="40" spans="1:27" x14ac:dyDescent="0.2">
      <c r="A40" s="2" t="s">
        <v>111</v>
      </c>
      <c r="B40" s="8">
        <v>0</v>
      </c>
      <c r="C40" s="8">
        <v>0</v>
      </c>
      <c r="D40" s="8">
        <v>0</v>
      </c>
      <c r="E40" s="8">
        <v>0</v>
      </c>
      <c r="F40" s="8">
        <v>0</v>
      </c>
      <c r="G40" s="8">
        <v>0</v>
      </c>
      <c r="H40" s="8">
        <v>735</v>
      </c>
      <c r="I40" s="8">
        <v>2937</v>
      </c>
      <c r="J40" s="8">
        <v>5139</v>
      </c>
      <c r="K40" s="8">
        <v>6974</v>
      </c>
      <c r="L40" s="8">
        <v>8881</v>
      </c>
      <c r="M40" s="8">
        <v>10791</v>
      </c>
      <c r="N40" s="8">
        <v>12077</v>
      </c>
      <c r="O40" s="8">
        <v>12828</v>
      </c>
      <c r="P40" s="8">
        <v>13565</v>
      </c>
      <c r="Q40" s="8">
        <v>8341</v>
      </c>
      <c r="R40" s="8">
        <v>8423.4834960000007</v>
      </c>
      <c r="S40" s="8">
        <v>8377</v>
      </c>
      <c r="T40" s="8"/>
      <c r="U40" s="8">
        <v>0</v>
      </c>
      <c r="V40" s="8">
        <v>0</v>
      </c>
      <c r="W40" s="8">
        <v>0</v>
      </c>
      <c r="X40" s="8">
        <v>0</v>
      </c>
      <c r="Y40" s="8">
        <v>2937</v>
      </c>
      <c r="Z40" s="8">
        <v>10791</v>
      </c>
      <c r="AA40" s="8">
        <f t="shared" si="0"/>
        <v>8341</v>
      </c>
    </row>
    <row r="41" spans="1:27" x14ac:dyDescent="0.2">
      <c r="L41" s="11"/>
      <c r="M41" s="11"/>
      <c r="N41" s="11"/>
      <c r="O41" s="11"/>
      <c r="P41" s="11"/>
      <c r="Q41" s="11"/>
      <c r="R41" s="11"/>
      <c r="S41" s="11"/>
    </row>
  </sheetData>
  <conditionalFormatting sqref="Q39:S40">
    <cfRule type="cellIs" dxfId="7" priority="1" operator="equal">
      <formula>0</formula>
    </cfRule>
  </conditionalFormatting>
  <conditionalFormatting sqref="R6:S29 P6:Q37 B6:O40 T6:AA40 R31:S38 Q38 P38:P40">
    <cfRule type="cellIs" dxfId="6" priority="2" operator="equal">
      <formula>0</formula>
    </cfRule>
  </conditionalFormatting>
  <hyperlinks>
    <hyperlink ref="AA1" location="Índice!A1" display="Retornar" xr:uid="{9E8C3ADB-6C8E-4B08-9CC8-27EBCEF4A342}"/>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E51"/>
  <sheetViews>
    <sheetView zoomScale="98" zoomScaleNormal="98" workbookViewId="0">
      <pane xSplit="1" ySplit="5" topLeftCell="L6" activePane="bottomRight" state="frozen"/>
      <selection pane="topRight" activeCell="B1" sqref="B1"/>
      <selection pane="bottomLeft" activeCell="A6" sqref="A6"/>
      <selection pane="bottomRight" activeCell="W16" sqref="W16"/>
    </sheetView>
  </sheetViews>
  <sheetFormatPr defaultColWidth="8.5703125" defaultRowHeight="12.75" x14ac:dyDescent="0.2"/>
  <cols>
    <col min="1" max="1" width="45.5703125" style="2" bestFit="1" customWidth="1"/>
    <col min="2" max="4" width="6.7109375" style="2" bestFit="1" customWidth="1"/>
    <col min="5" max="6" width="7.28515625" style="2" bestFit="1" customWidth="1"/>
    <col min="7" max="8" width="6.7109375" style="2" bestFit="1" customWidth="1"/>
    <col min="9" max="9" width="7.28515625" style="2" bestFit="1" customWidth="1"/>
    <col min="10" max="10" width="7.7109375" style="2" bestFit="1" customWidth="1"/>
    <col min="11" max="19" width="8.7109375" style="2" bestFit="1" customWidth="1"/>
    <col min="20" max="23" width="8.85546875" style="2" customWidth="1"/>
    <col min="24" max="24" width="3.42578125" style="2" customWidth="1"/>
    <col min="25" max="25" width="10.42578125" style="2" bestFit="1" customWidth="1"/>
    <col min="26" max="28" width="9.42578125" style="2" bestFit="1" customWidth="1"/>
    <col min="29" max="29" width="9.42578125" style="2" customWidth="1"/>
    <col min="30" max="16384" width="8.5703125" style="2"/>
  </cols>
  <sheetData>
    <row r="1" spans="1:31" ht="15.75" x14ac:dyDescent="0.25">
      <c r="A1" s="22" t="s">
        <v>112</v>
      </c>
      <c r="AD1" s="11"/>
      <c r="AE1" s="23" t="s">
        <v>9</v>
      </c>
    </row>
    <row r="3" spans="1:31" x14ac:dyDescent="0.2">
      <c r="AD3" s="11"/>
      <c r="AE3" s="11"/>
    </row>
    <row r="5" spans="1:31" x14ac:dyDescent="0.2">
      <c r="A5" s="4" t="s">
        <v>113</v>
      </c>
      <c r="B5" s="5" t="s">
        <v>12</v>
      </c>
      <c r="C5" s="5" t="s">
        <v>13</v>
      </c>
      <c r="D5" s="5" t="s">
        <v>14</v>
      </c>
      <c r="E5" s="5" t="s">
        <v>15</v>
      </c>
      <c r="F5" s="5" t="s">
        <v>16</v>
      </c>
      <c r="G5" s="5" t="s">
        <v>17</v>
      </c>
      <c r="H5" s="5" t="s">
        <v>18</v>
      </c>
      <c r="I5" s="5" t="s">
        <v>19</v>
      </c>
      <c r="J5" s="5" t="s">
        <v>20</v>
      </c>
      <c r="K5" s="5" t="s">
        <v>21</v>
      </c>
      <c r="L5" s="5" t="s">
        <v>22</v>
      </c>
      <c r="M5" s="5" t="s">
        <v>23</v>
      </c>
      <c r="N5" s="5" t="s">
        <v>24</v>
      </c>
      <c r="O5" s="5" t="s">
        <v>25</v>
      </c>
      <c r="P5" s="5" t="s">
        <v>26</v>
      </c>
      <c r="Q5" s="5" t="s">
        <v>27</v>
      </c>
      <c r="R5" s="5" t="s">
        <v>28</v>
      </c>
      <c r="S5" s="5" t="s">
        <v>29</v>
      </c>
      <c r="T5" s="5" t="s">
        <v>30</v>
      </c>
      <c r="U5" s="5" t="s">
        <v>31</v>
      </c>
      <c r="V5" s="5" t="s">
        <v>161</v>
      </c>
      <c r="W5" s="5" t="s">
        <v>164</v>
      </c>
      <c r="X5" s="6"/>
      <c r="Y5" s="7">
        <v>2017</v>
      </c>
      <c r="Z5" s="7">
        <v>2018</v>
      </c>
      <c r="AA5" s="7">
        <v>2019</v>
      </c>
      <c r="AB5" s="7">
        <v>2020</v>
      </c>
      <c r="AC5" s="7">
        <v>2021</v>
      </c>
      <c r="AD5" s="7">
        <v>2022</v>
      </c>
      <c r="AE5" s="7">
        <v>2023</v>
      </c>
    </row>
    <row r="6" spans="1:31" x14ac:dyDescent="0.2">
      <c r="A6" s="3" t="s">
        <v>114</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v>4242</v>
      </c>
      <c r="U6" s="9">
        <v>29</v>
      </c>
      <c r="V6" s="9">
        <v>2907</v>
      </c>
      <c r="W6" s="9">
        <v>6551</v>
      </c>
      <c r="X6" s="9"/>
      <c r="Y6" s="9">
        <v>-10364</v>
      </c>
      <c r="Z6" s="9">
        <v>-6881</v>
      </c>
      <c r="AA6" s="9">
        <v>-3001</v>
      </c>
      <c r="AB6" s="9">
        <v>-891</v>
      </c>
      <c r="AC6" s="9">
        <v>-41004</v>
      </c>
      <c r="AD6" s="9">
        <v>-15843</v>
      </c>
      <c r="AE6" s="9">
        <v>3687</v>
      </c>
    </row>
    <row r="7" spans="1:31" ht="2.25" customHeight="1" x14ac:dyDescent="0.2">
      <c r="B7" s="8"/>
      <c r="C7" s="8"/>
      <c r="D7" s="8"/>
      <c r="E7" s="8"/>
      <c r="F7" s="8"/>
      <c r="G7" s="8"/>
      <c r="H7" s="8"/>
      <c r="I7" s="8"/>
      <c r="J7" s="8"/>
      <c r="K7" s="8"/>
      <c r="L7" s="9"/>
      <c r="M7" s="9"/>
      <c r="N7" s="8"/>
      <c r="O7" s="8"/>
      <c r="P7" s="8"/>
      <c r="Q7" s="8"/>
      <c r="R7" s="8"/>
      <c r="S7" s="8">
        <v>0</v>
      </c>
      <c r="T7" s="8">
        <v>0</v>
      </c>
      <c r="U7" s="8"/>
      <c r="V7" s="8"/>
      <c r="W7" s="8"/>
      <c r="X7" s="8"/>
      <c r="Y7" s="8"/>
      <c r="Z7" s="8"/>
      <c r="AA7" s="8"/>
      <c r="AB7" s="8"/>
      <c r="AC7" s="8"/>
      <c r="AD7" s="8"/>
      <c r="AE7" s="8"/>
    </row>
    <row r="8" spans="1:31" x14ac:dyDescent="0.2">
      <c r="A8" s="15" t="s">
        <v>115</v>
      </c>
      <c r="B8" s="16">
        <v>123</v>
      </c>
      <c r="C8" s="16">
        <v>87</v>
      </c>
      <c r="D8" s="16">
        <v>213</v>
      </c>
      <c r="E8" s="16">
        <v>72</v>
      </c>
      <c r="F8" s="16">
        <v>147</v>
      </c>
      <c r="G8" s="16">
        <v>125</v>
      </c>
      <c r="H8" s="16">
        <v>217</v>
      </c>
      <c r="I8" s="16">
        <v>-37</v>
      </c>
      <c r="J8" s="16">
        <v>38</v>
      </c>
      <c r="K8" s="16">
        <v>97.053190000000001</v>
      </c>
      <c r="L8" s="16">
        <v>820.94681000000003</v>
      </c>
      <c r="M8" s="16">
        <v>2316</v>
      </c>
      <c r="N8" s="16">
        <v>2336</v>
      </c>
      <c r="O8" s="16">
        <v>2103</v>
      </c>
      <c r="P8" s="16">
        <v>2290</v>
      </c>
      <c r="Q8" s="16">
        <v>2402</v>
      </c>
      <c r="R8" s="16">
        <v>1969</v>
      </c>
      <c r="S8" s="16">
        <v>1550</v>
      </c>
      <c r="T8" s="16">
        <v>1514</v>
      </c>
      <c r="U8" s="16">
        <v>4855.2562300000009</v>
      </c>
      <c r="V8" s="16">
        <v>1381.1469</v>
      </c>
      <c r="W8" s="16">
        <v>1265.8531</v>
      </c>
      <c r="X8" s="8"/>
      <c r="Y8" s="16">
        <v>136</v>
      </c>
      <c r="Z8" s="16">
        <v>260</v>
      </c>
      <c r="AA8" s="16">
        <v>495</v>
      </c>
      <c r="AB8" s="16">
        <v>452</v>
      </c>
      <c r="AC8" s="16">
        <v>3272</v>
      </c>
      <c r="AD8" s="16">
        <v>9131</v>
      </c>
      <c r="AE8" s="16">
        <f>SUM(AE9:AE17)</f>
        <v>9888</v>
      </c>
    </row>
    <row r="9" spans="1:31" x14ac:dyDescent="0.2">
      <c r="A9" s="2" t="s">
        <v>116</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v>648</v>
      </c>
      <c r="T9" s="8">
        <v>646</v>
      </c>
      <c r="U9" s="8">
        <v>1316</v>
      </c>
      <c r="V9" s="8">
        <v>1222.1469</v>
      </c>
      <c r="W9" s="8">
        <v>1254.8531</v>
      </c>
      <c r="X9" s="8"/>
      <c r="Y9" s="8">
        <v>119</v>
      </c>
      <c r="Z9" s="8">
        <v>95</v>
      </c>
      <c r="AA9" s="8">
        <v>497</v>
      </c>
      <c r="AB9" s="8">
        <v>385</v>
      </c>
      <c r="AC9" s="8">
        <v>380</v>
      </c>
      <c r="AD9" s="8">
        <v>1101</v>
      </c>
      <c r="AE9" s="8">
        <v>3203</v>
      </c>
    </row>
    <row r="10" spans="1:31" ht="15" x14ac:dyDescent="0.25">
      <c r="A10" s="1" t="s">
        <v>117</v>
      </c>
      <c r="B10" s="8"/>
      <c r="C10" s="8"/>
      <c r="D10" s="8"/>
      <c r="E10" s="8"/>
      <c r="F10" s="8"/>
      <c r="G10" s="8"/>
      <c r="H10" s="8"/>
      <c r="I10" s="8"/>
      <c r="J10" s="8"/>
      <c r="K10" s="8"/>
      <c r="L10" s="8"/>
      <c r="M10" s="8"/>
      <c r="N10" s="8"/>
      <c r="O10" s="8"/>
      <c r="P10" s="8"/>
      <c r="Q10" s="8"/>
      <c r="R10" s="8"/>
      <c r="S10" s="8"/>
      <c r="T10" s="8"/>
      <c r="U10" s="8">
        <v>7944</v>
      </c>
      <c r="V10" s="8">
        <v>0</v>
      </c>
      <c r="W10" s="8">
        <v>0</v>
      </c>
      <c r="X10" s="8"/>
      <c r="Y10" s="8"/>
      <c r="Z10" s="8"/>
      <c r="AA10" s="8"/>
      <c r="AB10" s="8"/>
      <c r="AC10" s="8"/>
      <c r="AD10" s="8"/>
      <c r="AE10" s="8">
        <v>7944</v>
      </c>
    </row>
    <row r="11" spans="1:31" x14ac:dyDescent="0.2">
      <c r="A11" s="2" t="s">
        <v>118</v>
      </c>
      <c r="B11" s="8">
        <v>0</v>
      </c>
      <c r="C11" s="8">
        <v>34</v>
      </c>
      <c r="D11" s="8">
        <v>0</v>
      </c>
      <c r="E11" s="8">
        <v>0</v>
      </c>
      <c r="F11" s="8">
        <v>0</v>
      </c>
      <c r="G11" s="8">
        <v>0</v>
      </c>
      <c r="H11" s="8">
        <v>0</v>
      </c>
      <c r="I11" s="8">
        <v>39</v>
      </c>
      <c r="J11" s="8">
        <v>0</v>
      </c>
      <c r="K11" s="8">
        <v>0</v>
      </c>
      <c r="L11" s="8">
        <v>0</v>
      </c>
      <c r="M11" s="8">
        <v>0</v>
      </c>
      <c r="N11" s="8">
        <v>0</v>
      </c>
      <c r="O11" s="8">
        <v>0</v>
      </c>
      <c r="P11" s="8">
        <v>0</v>
      </c>
      <c r="Q11" s="8">
        <v>0</v>
      </c>
      <c r="R11" s="8">
        <v>0</v>
      </c>
      <c r="S11" s="8">
        <v>76</v>
      </c>
      <c r="T11" s="8">
        <v>23</v>
      </c>
      <c r="U11" s="8">
        <v>-99</v>
      </c>
      <c r="V11" s="8">
        <v>0</v>
      </c>
      <c r="W11" s="8">
        <v>10</v>
      </c>
      <c r="X11" s="8"/>
      <c r="Y11" s="8"/>
      <c r="Z11" s="8">
        <v>150</v>
      </c>
      <c r="AA11" s="8">
        <v>34</v>
      </c>
      <c r="AB11" s="8">
        <v>39</v>
      </c>
      <c r="AC11" s="8">
        <v>0</v>
      </c>
      <c r="AD11" s="8">
        <v>0</v>
      </c>
      <c r="AE11" s="8">
        <v>0</v>
      </c>
    </row>
    <row r="12" spans="1:31" x14ac:dyDescent="0.2">
      <c r="A12" s="2" t="s">
        <v>119</v>
      </c>
      <c r="B12" s="8">
        <v>0</v>
      </c>
      <c r="C12" s="8">
        <v>0</v>
      </c>
      <c r="D12" s="8">
        <v>9</v>
      </c>
      <c r="E12" s="8">
        <v>-69</v>
      </c>
      <c r="F12" s="8">
        <v>0</v>
      </c>
      <c r="G12" s="8">
        <v>-10</v>
      </c>
      <c r="H12" s="8">
        <v>24</v>
      </c>
      <c r="I12" s="8">
        <v>5</v>
      </c>
      <c r="J12" s="8">
        <v>-30</v>
      </c>
      <c r="K12" s="8">
        <v>4.5</v>
      </c>
      <c r="L12" s="8">
        <v>-16.5</v>
      </c>
      <c r="M12" s="8">
        <v>-3</v>
      </c>
      <c r="N12" s="8">
        <v>1</v>
      </c>
      <c r="O12" s="8">
        <v>6</v>
      </c>
      <c r="P12" s="8">
        <v>42</v>
      </c>
      <c r="Q12" s="8">
        <v>-27</v>
      </c>
      <c r="R12" s="8">
        <v>28</v>
      </c>
      <c r="S12" s="8">
        <v>6</v>
      </c>
      <c r="T12" s="8">
        <v>43</v>
      </c>
      <c r="U12" s="8">
        <v>0</v>
      </c>
      <c r="V12" s="8">
        <v>0</v>
      </c>
      <c r="W12" s="8">
        <v>53</v>
      </c>
      <c r="X12" s="8"/>
      <c r="Y12" s="8">
        <v>19</v>
      </c>
      <c r="Z12" s="8">
        <v>27</v>
      </c>
      <c r="AA12" s="8">
        <v>-60</v>
      </c>
      <c r="AB12" s="8">
        <v>19</v>
      </c>
      <c r="AC12" s="8">
        <v>-45</v>
      </c>
      <c r="AD12" s="8">
        <v>22</v>
      </c>
      <c r="AE12" s="8">
        <v>77</v>
      </c>
    </row>
    <row r="13" spans="1:31" x14ac:dyDescent="0.2">
      <c r="A13" s="2" t="s">
        <v>120</v>
      </c>
      <c r="B13" s="8">
        <v>-7</v>
      </c>
      <c r="C13" s="8">
        <v>24</v>
      </c>
      <c r="D13" s="8">
        <v>-33</v>
      </c>
      <c r="E13" s="8">
        <v>0</v>
      </c>
      <c r="F13" s="8">
        <v>4</v>
      </c>
      <c r="G13" s="8">
        <v>-4</v>
      </c>
      <c r="H13" s="8">
        <v>5</v>
      </c>
      <c r="I13" s="8">
        <v>1</v>
      </c>
      <c r="J13" s="8">
        <v>0</v>
      </c>
      <c r="K13" s="8">
        <v>0</v>
      </c>
      <c r="L13" s="8">
        <v>0</v>
      </c>
      <c r="M13" s="8">
        <v>0</v>
      </c>
      <c r="N13" s="8">
        <v>0</v>
      </c>
      <c r="O13" s="8">
        <v>0</v>
      </c>
      <c r="P13" s="8">
        <v>0</v>
      </c>
      <c r="Q13" s="8">
        <v>0</v>
      </c>
      <c r="R13" s="8">
        <v>0</v>
      </c>
      <c r="S13" s="8">
        <v>0</v>
      </c>
      <c r="T13" s="8">
        <v>0</v>
      </c>
      <c r="U13" s="8">
        <v>0</v>
      </c>
      <c r="V13" s="8">
        <v>0</v>
      </c>
      <c r="W13" s="8">
        <v>0</v>
      </c>
      <c r="X13" s="8"/>
      <c r="Y13" s="8">
        <v>-2</v>
      </c>
      <c r="Z13" s="8">
        <v>-12</v>
      </c>
      <c r="AA13" s="8">
        <v>-16</v>
      </c>
      <c r="AB13" s="8">
        <v>6</v>
      </c>
      <c r="AC13" s="8">
        <v>0</v>
      </c>
      <c r="AD13" s="8">
        <v>0</v>
      </c>
      <c r="AE13" s="8">
        <v>0</v>
      </c>
    </row>
    <row r="14" spans="1:31" x14ac:dyDescent="0.2">
      <c r="A14" s="2" t="s">
        <v>121</v>
      </c>
      <c r="B14" s="8">
        <v>0</v>
      </c>
      <c r="C14" s="8">
        <v>0</v>
      </c>
      <c r="D14" s="8">
        <v>0</v>
      </c>
      <c r="E14" s="8">
        <v>0</v>
      </c>
      <c r="F14" s="8">
        <v>0</v>
      </c>
      <c r="G14" s="8">
        <v>0</v>
      </c>
      <c r="H14" s="8">
        <v>0</v>
      </c>
      <c r="I14" s="8">
        <v>0</v>
      </c>
      <c r="J14" s="8">
        <v>0</v>
      </c>
      <c r="K14" s="8">
        <v>0</v>
      </c>
      <c r="L14" s="8">
        <v>735</v>
      </c>
      <c r="M14" s="8">
        <v>2202</v>
      </c>
      <c r="N14" s="8">
        <v>2202</v>
      </c>
      <c r="O14" s="8">
        <v>1835</v>
      </c>
      <c r="P14" s="8">
        <v>1907</v>
      </c>
      <c r="Q14" s="8">
        <v>1910</v>
      </c>
      <c r="R14" s="8">
        <v>1286</v>
      </c>
      <c r="S14" s="8">
        <v>751</v>
      </c>
      <c r="T14" s="8">
        <v>737</v>
      </c>
      <c r="U14" s="8">
        <v>-4363.7437699999991</v>
      </c>
      <c r="V14" s="8">
        <v>82</v>
      </c>
      <c r="W14" s="8">
        <v>-46</v>
      </c>
      <c r="X14" s="8"/>
      <c r="Y14" s="8"/>
      <c r="Z14" s="8"/>
      <c r="AA14" s="8"/>
      <c r="AB14" s="8"/>
      <c r="AC14" s="8">
        <v>2937</v>
      </c>
      <c r="AD14" s="8">
        <v>7854</v>
      </c>
      <c r="AE14" s="8">
        <v>-1590</v>
      </c>
    </row>
    <row r="15" spans="1:31" x14ac:dyDescent="0.2">
      <c r="A15" s="2" t="s">
        <v>122</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-18</v>
      </c>
      <c r="T15" s="8">
        <v>0</v>
      </c>
      <c r="U15" s="8">
        <v>18</v>
      </c>
      <c r="V15" s="8">
        <v>0</v>
      </c>
      <c r="W15" s="8">
        <v>-22</v>
      </c>
      <c r="X15" s="8"/>
      <c r="Y15" s="8">
        <v>0</v>
      </c>
      <c r="Z15" s="8">
        <v>0</v>
      </c>
      <c r="AA15" s="8">
        <v>0</v>
      </c>
      <c r="AB15" s="8">
        <v>0</v>
      </c>
      <c r="AC15" s="8">
        <v>0</v>
      </c>
      <c r="AD15" s="8">
        <v>0</v>
      </c>
      <c r="AE15" s="8">
        <v>0</v>
      </c>
    </row>
    <row r="16" spans="1:31" x14ac:dyDescent="0.2">
      <c r="A16" s="2" t="s">
        <v>123</v>
      </c>
      <c r="B16" s="8">
        <v>13</v>
      </c>
      <c r="C16" s="8">
        <v>-13</v>
      </c>
      <c r="D16" s="8">
        <v>33</v>
      </c>
      <c r="E16" s="8">
        <v>7</v>
      </c>
      <c r="F16" s="8">
        <v>4</v>
      </c>
      <c r="G16" s="8">
        <v>-1</v>
      </c>
      <c r="H16" s="8">
        <v>27</v>
      </c>
      <c r="I16" s="8">
        <v>-27</v>
      </c>
      <c r="J16" s="8">
        <v>0</v>
      </c>
      <c r="K16" s="8">
        <v>0</v>
      </c>
      <c r="L16" s="8">
        <v>0</v>
      </c>
      <c r="M16" s="8">
        <v>0</v>
      </c>
      <c r="N16" s="8">
        <v>0</v>
      </c>
      <c r="O16" s="8">
        <v>37</v>
      </c>
      <c r="P16" s="8">
        <v>57</v>
      </c>
      <c r="Q16" s="8">
        <v>60</v>
      </c>
      <c r="R16" s="8">
        <v>62</v>
      </c>
      <c r="S16" s="8">
        <v>87</v>
      </c>
      <c r="T16" s="8">
        <v>65</v>
      </c>
      <c r="U16" s="8">
        <v>40</v>
      </c>
      <c r="V16" s="8">
        <v>77</v>
      </c>
      <c r="W16" s="8">
        <v>16</v>
      </c>
      <c r="X16" s="8"/>
      <c r="Y16" s="8">
        <v>0</v>
      </c>
      <c r="Z16" s="8">
        <v>0</v>
      </c>
      <c r="AA16" s="8">
        <v>40</v>
      </c>
      <c r="AB16" s="8">
        <v>3</v>
      </c>
      <c r="AC16" s="8">
        <v>0</v>
      </c>
      <c r="AD16" s="8">
        <v>154</v>
      </c>
      <c r="AE16" s="8">
        <v>254</v>
      </c>
    </row>
    <row r="17" spans="1:31" ht="2.25" customHeight="1" x14ac:dyDescent="0.2">
      <c r="B17" s="8"/>
      <c r="C17" s="8"/>
      <c r="D17" s="8"/>
      <c r="E17" s="8"/>
      <c r="F17" s="8"/>
      <c r="G17" s="8"/>
      <c r="H17" s="8"/>
      <c r="I17" s="8"/>
      <c r="J17" s="8"/>
      <c r="K17" s="8"/>
      <c r="L17" s="9"/>
      <c r="M17" s="9"/>
      <c r="N17" s="8"/>
      <c r="O17" s="8"/>
      <c r="P17" s="8"/>
      <c r="Q17" s="8"/>
      <c r="R17" s="8"/>
      <c r="S17" s="8">
        <v>0</v>
      </c>
      <c r="T17" s="8">
        <v>0</v>
      </c>
      <c r="U17" s="8"/>
      <c r="V17" s="8"/>
      <c r="W17" s="8"/>
      <c r="X17" s="8"/>
      <c r="Y17" s="8"/>
      <c r="Z17" s="8"/>
      <c r="AA17" s="8"/>
      <c r="AB17" s="8"/>
      <c r="AC17" s="8"/>
      <c r="AD17" s="8"/>
      <c r="AE17" s="8"/>
    </row>
    <row r="18" spans="1:31" x14ac:dyDescent="0.2">
      <c r="A18" s="15" t="s">
        <v>124</v>
      </c>
      <c r="B18" s="16">
        <v>845</v>
      </c>
      <c r="C18" s="16">
        <v>935</v>
      </c>
      <c r="D18" s="16">
        <v>534</v>
      </c>
      <c r="E18" s="16">
        <v>-619</v>
      </c>
      <c r="F18" s="16">
        <v>1506</v>
      </c>
      <c r="G18" s="16">
        <v>-198.11759604191127</v>
      </c>
      <c r="H18" s="16">
        <v>-181</v>
      </c>
      <c r="I18" s="16">
        <v>1499</v>
      </c>
      <c r="J18" s="16">
        <v>1005</v>
      </c>
      <c r="K18" s="16">
        <v>14010.788999999999</v>
      </c>
      <c r="L18" s="16">
        <v>-2708.7889999999979</v>
      </c>
      <c r="M18" s="16">
        <v>-7601</v>
      </c>
      <c r="N18" s="16">
        <v>308</v>
      </c>
      <c r="O18" s="16">
        <v>3182</v>
      </c>
      <c r="P18" s="16">
        <v>-2174</v>
      </c>
      <c r="Q18" s="16">
        <v>-5027</v>
      </c>
      <c r="R18" s="16">
        <v>-556</v>
      </c>
      <c r="S18" s="16">
        <v>-2493</v>
      </c>
      <c r="T18" s="16">
        <v>3922</v>
      </c>
      <c r="U18" s="16">
        <v>-4881.2734300000002</v>
      </c>
      <c r="V18" s="16">
        <v>-1777</v>
      </c>
      <c r="W18" s="16">
        <v>-741</v>
      </c>
      <c r="X18" s="8"/>
      <c r="Y18" s="16">
        <v>1296</v>
      </c>
      <c r="Z18" s="16">
        <v>1290</v>
      </c>
      <c r="AA18" s="16">
        <v>1695</v>
      </c>
      <c r="AB18" s="16">
        <v>2300</v>
      </c>
      <c r="AC18" s="16">
        <v>4706</v>
      </c>
      <c r="AD18" s="16">
        <v>-3711</v>
      </c>
      <c r="AE18" s="16">
        <f>SUM(AE19:AE29)</f>
        <v>-4006.2734299999997</v>
      </c>
    </row>
    <row r="19" spans="1:31" x14ac:dyDescent="0.2">
      <c r="A19" s="2" t="s">
        <v>88</v>
      </c>
      <c r="B19" s="8">
        <v>-212</v>
      </c>
      <c r="C19" s="8">
        <v>-198</v>
      </c>
      <c r="D19" s="8">
        <v>-356</v>
      </c>
      <c r="E19" s="8">
        <v>-569</v>
      </c>
      <c r="F19" s="33">
        <v>-1337.4170000000013</v>
      </c>
      <c r="G19" s="8">
        <v>50</v>
      </c>
      <c r="H19" s="8">
        <v>-243</v>
      </c>
      <c r="I19" s="8">
        <v>396</v>
      </c>
      <c r="J19" s="8">
        <v>-2689</v>
      </c>
      <c r="K19" s="8">
        <v>1368.6610000000001</v>
      </c>
      <c r="L19" s="8">
        <v>202.33899999999994</v>
      </c>
      <c r="M19" s="8">
        <v>435</v>
      </c>
      <c r="N19" s="8">
        <v>-349</v>
      </c>
      <c r="O19" s="8">
        <v>1239</v>
      </c>
      <c r="P19" s="8">
        <v>-282</v>
      </c>
      <c r="Q19" s="8">
        <v>601</v>
      </c>
      <c r="R19" s="8">
        <v>-1328</v>
      </c>
      <c r="S19" s="8">
        <v>13</v>
      </c>
      <c r="T19" s="8">
        <v>946</v>
      </c>
      <c r="U19" s="8">
        <v>-66</v>
      </c>
      <c r="V19" s="8">
        <v>-961</v>
      </c>
      <c r="W19" s="8">
        <v>601</v>
      </c>
      <c r="X19" s="8"/>
      <c r="Y19" s="8">
        <v>-1092</v>
      </c>
      <c r="Z19" s="8">
        <v>-321</v>
      </c>
      <c r="AA19" s="8">
        <v>-1335</v>
      </c>
      <c r="AB19" s="8">
        <v>-1134</v>
      </c>
      <c r="AC19" s="8">
        <v>-683</v>
      </c>
      <c r="AD19" s="8">
        <v>1209</v>
      </c>
      <c r="AE19" s="8">
        <v>-435</v>
      </c>
    </row>
    <row r="20" spans="1:31" x14ac:dyDescent="0.2">
      <c r="A20" s="2" t="s">
        <v>89</v>
      </c>
      <c r="B20" s="8">
        <v>-5</v>
      </c>
      <c r="C20" s="8">
        <v>-169</v>
      </c>
      <c r="D20" s="8">
        <v>-67</v>
      </c>
      <c r="E20" s="8">
        <v>-231</v>
      </c>
      <c r="F20" s="33">
        <v>-99.88240395808873</v>
      </c>
      <c r="G20" s="8">
        <v>425.88240395808873</v>
      </c>
      <c r="H20" s="8">
        <v>131</v>
      </c>
      <c r="I20" s="8">
        <v>-112</v>
      </c>
      <c r="J20" s="8">
        <v>182</v>
      </c>
      <c r="K20" s="8">
        <v>-1022.543</v>
      </c>
      <c r="L20" s="8">
        <v>-103.45699999999999</v>
      </c>
      <c r="M20" s="8">
        <v>-766</v>
      </c>
      <c r="N20" s="8">
        <v>230</v>
      </c>
      <c r="O20" s="8">
        <v>-715</v>
      </c>
      <c r="P20" s="8">
        <v>123</v>
      </c>
      <c r="Q20" s="8">
        <v>-2382</v>
      </c>
      <c r="R20" s="8">
        <v>-52</v>
      </c>
      <c r="S20" s="8">
        <v>-1231</v>
      </c>
      <c r="T20" s="8">
        <v>3020</v>
      </c>
      <c r="U20" s="8">
        <v>-1095</v>
      </c>
      <c r="V20" s="8">
        <v>-1628</v>
      </c>
      <c r="W20" s="8">
        <v>-1568</v>
      </c>
      <c r="X20" s="8"/>
      <c r="Y20" s="8">
        <v>-191</v>
      </c>
      <c r="Z20" s="8">
        <v>56</v>
      </c>
      <c r="AA20" s="8">
        <v>-472</v>
      </c>
      <c r="AB20" s="8">
        <v>19</v>
      </c>
      <c r="AC20" s="8">
        <v>-1710</v>
      </c>
      <c r="AD20" s="8">
        <v>-2744</v>
      </c>
      <c r="AE20" s="8">
        <v>-690</v>
      </c>
    </row>
    <row r="21" spans="1:31" x14ac:dyDescent="0.2">
      <c r="A21" s="2" t="s">
        <v>125</v>
      </c>
      <c r="B21" s="8">
        <v>-15</v>
      </c>
      <c r="C21" s="8">
        <v>-2</v>
      </c>
      <c r="D21" s="8">
        <v>-18</v>
      </c>
      <c r="E21" s="8">
        <v>17</v>
      </c>
      <c r="F21" s="33">
        <v>-2.9500000000000028</v>
      </c>
      <c r="G21" s="8">
        <v>-1</v>
      </c>
      <c r="H21" s="8">
        <v>-20</v>
      </c>
      <c r="I21" s="8">
        <v>-7</v>
      </c>
      <c r="J21" s="8">
        <v>64</v>
      </c>
      <c r="K21" s="8">
        <v>-4.4500000000000028</v>
      </c>
      <c r="L21" s="8">
        <v>-1.5499999999999972</v>
      </c>
      <c r="M21" s="8">
        <v>-5</v>
      </c>
      <c r="N21" s="8">
        <v>-4</v>
      </c>
      <c r="O21" s="8">
        <v>-2</v>
      </c>
      <c r="P21" s="8">
        <v>13</v>
      </c>
      <c r="Q21" s="8">
        <v>2</v>
      </c>
      <c r="R21" s="8">
        <v>3</v>
      </c>
      <c r="S21" s="8">
        <v>-2</v>
      </c>
      <c r="T21" s="8">
        <v>4</v>
      </c>
      <c r="U21" s="8">
        <v>-5</v>
      </c>
      <c r="V21" s="8">
        <v>0</v>
      </c>
      <c r="W21" s="8">
        <v>1</v>
      </c>
      <c r="X21" s="8"/>
      <c r="Y21" s="8">
        <v>29</v>
      </c>
      <c r="Z21" s="8">
        <v>12</v>
      </c>
      <c r="AA21" s="8">
        <v>-18</v>
      </c>
      <c r="AB21" s="8">
        <v>-31</v>
      </c>
      <c r="AC21" s="8">
        <v>53</v>
      </c>
      <c r="AD21" s="8">
        <v>9</v>
      </c>
      <c r="AE21" s="8">
        <v>0</v>
      </c>
    </row>
    <row r="22" spans="1:31" x14ac:dyDescent="0.2">
      <c r="A22" s="2" t="s">
        <v>91</v>
      </c>
      <c r="B22" s="8">
        <v>-31</v>
      </c>
      <c r="C22" s="8">
        <v>-32</v>
      </c>
      <c r="D22" s="8">
        <v>-42</v>
      </c>
      <c r="E22" s="8">
        <v>24</v>
      </c>
      <c r="F22" s="33">
        <v>-51.58499999999998</v>
      </c>
      <c r="G22" s="8">
        <v>-121</v>
      </c>
      <c r="H22" s="8">
        <v>-62</v>
      </c>
      <c r="I22" s="8">
        <v>-462</v>
      </c>
      <c r="J22" s="8">
        <v>-1667</v>
      </c>
      <c r="K22" s="8">
        <v>2025.126</v>
      </c>
      <c r="L22" s="8">
        <v>44.874000000000024</v>
      </c>
      <c r="M22" s="8">
        <v>2</v>
      </c>
      <c r="N22" s="8">
        <v>-191</v>
      </c>
      <c r="O22" s="8">
        <v>-58</v>
      </c>
      <c r="P22" s="8">
        <v>-150</v>
      </c>
      <c r="Q22" s="8">
        <v>283</v>
      </c>
      <c r="R22" s="8">
        <v>-290</v>
      </c>
      <c r="S22" s="8">
        <v>-18</v>
      </c>
      <c r="T22" s="8">
        <v>159</v>
      </c>
      <c r="U22" s="8">
        <v>-262</v>
      </c>
      <c r="V22" s="8">
        <v>-198</v>
      </c>
      <c r="W22" s="8">
        <v>-847</v>
      </c>
      <c r="X22" s="8"/>
      <c r="Y22" s="8">
        <v>78</v>
      </c>
      <c r="Z22" s="8">
        <v>-44</v>
      </c>
      <c r="AA22" s="8">
        <v>-81</v>
      </c>
      <c r="AB22" s="8">
        <v>-697</v>
      </c>
      <c r="AC22" s="8">
        <v>405</v>
      </c>
      <c r="AD22" s="8">
        <v>-116</v>
      </c>
      <c r="AE22" s="8">
        <v>-410</v>
      </c>
    </row>
    <row r="23" spans="1:31" x14ac:dyDescent="0.2">
      <c r="A23" s="2" t="s">
        <v>98</v>
      </c>
      <c r="B23" s="8">
        <v>274</v>
      </c>
      <c r="C23" s="8">
        <v>406</v>
      </c>
      <c r="D23" s="8">
        <v>279</v>
      </c>
      <c r="E23" s="8">
        <v>65</v>
      </c>
      <c r="F23" s="33">
        <v>2178.433</v>
      </c>
      <c r="G23" s="8">
        <v>-965</v>
      </c>
      <c r="H23" s="8">
        <v>269</v>
      </c>
      <c r="I23" s="8">
        <v>2132</v>
      </c>
      <c r="J23" s="8">
        <v>4627</v>
      </c>
      <c r="K23" s="8">
        <v>9187.7409999999982</v>
      </c>
      <c r="L23" s="8">
        <v>-4244.7409999999982</v>
      </c>
      <c r="M23" s="8">
        <v>-5524</v>
      </c>
      <c r="N23" s="8">
        <v>-709</v>
      </c>
      <c r="O23" s="8">
        <v>1098</v>
      </c>
      <c r="P23" s="8">
        <v>-2141</v>
      </c>
      <c r="Q23" s="8">
        <v>-1744</v>
      </c>
      <c r="R23" s="8">
        <v>1060</v>
      </c>
      <c r="S23" s="8">
        <v>397</v>
      </c>
      <c r="T23" s="8">
        <v>-1294</v>
      </c>
      <c r="U23" s="8">
        <v>-228</v>
      </c>
      <c r="V23" s="8">
        <v>1010</v>
      </c>
      <c r="W23" s="8">
        <v>-446</v>
      </c>
      <c r="X23" s="8"/>
      <c r="Y23" s="8">
        <v>602</v>
      </c>
      <c r="Z23" s="8">
        <v>-151</v>
      </c>
      <c r="AA23" s="8">
        <v>1024</v>
      </c>
      <c r="AB23" s="8">
        <v>3614</v>
      </c>
      <c r="AC23" s="8">
        <v>4046</v>
      </c>
      <c r="AD23" s="8">
        <v>-3496</v>
      </c>
      <c r="AE23" s="8">
        <v>-65</v>
      </c>
    </row>
    <row r="24" spans="1:31" x14ac:dyDescent="0.2">
      <c r="A24" s="2" t="s">
        <v>99</v>
      </c>
      <c r="B24" s="8">
        <v>71</v>
      </c>
      <c r="C24" s="8">
        <v>-22</v>
      </c>
      <c r="D24" s="8">
        <v>-98</v>
      </c>
      <c r="E24" s="8">
        <v>370</v>
      </c>
      <c r="F24" s="33">
        <v>552.21784101113576</v>
      </c>
      <c r="G24" s="8">
        <v>241</v>
      </c>
      <c r="H24" s="8">
        <v>-975</v>
      </c>
      <c r="I24" s="8">
        <v>33</v>
      </c>
      <c r="J24" s="8">
        <v>1099</v>
      </c>
      <c r="K24" s="8">
        <v>485.95299999999997</v>
      </c>
      <c r="L24" s="8">
        <v>-253.95299999999997</v>
      </c>
      <c r="M24" s="8">
        <v>-2</v>
      </c>
      <c r="N24" s="8">
        <v>146</v>
      </c>
      <c r="O24" s="8">
        <v>-195</v>
      </c>
      <c r="P24" s="8">
        <v>-75</v>
      </c>
      <c r="Q24" s="8">
        <v>-299</v>
      </c>
      <c r="R24" s="8">
        <v>123</v>
      </c>
      <c r="S24" s="8">
        <v>62</v>
      </c>
      <c r="T24" s="8">
        <v>383</v>
      </c>
      <c r="U24" s="8">
        <v>-1816</v>
      </c>
      <c r="V24" s="8">
        <v>1133</v>
      </c>
      <c r="W24" s="8">
        <v>1310</v>
      </c>
      <c r="X24" s="8"/>
      <c r="Y24" s="8">
        <v>357</v>
      </c>
      <c r="Z24" s="8">
        <v>-282</v>
      </c>
      <c r="AA24" s="8">
        <v>321</v>
      </c>
      <c r="AB24" s="8">
        <v>-149</v>
      </c>
      <c r="AC24" s="8">
        <v>201</v>
      </c>
      <c r="AD24" s="8">
        <v>-423</v>
      </c>
      <c r="AE24" s="8">
        <v>84</v>
      </c>
    </row>
    <row r="25" spans="1:31" x14ac:dyDescent="0.2">
      <c r="A25" s="2" t="s">
        <v>100</v>
      </c>
      <c r="B25" s="8">
        <v>161</v>
      </c>
      <c r="C25" s="8">
        <v>458</v>
      </c>
      <c r="D25" s="8">
        <v>157</v>
      </c>
      <c r="E25" s="8">
        <v>-493</v>
      </c>
      <c r="F25" s="33">
        <v>1021.1589999999999</v>
      </c>
      <c r="G25" s="8">
        <v>36</v>
      </c>
      <c r="H25" s="8">
        <v>569</v>
      </c>
      <c r="I25" s="8">
        <v>-769</v>
      </c>
      <c r="J25" s="8">
        <v>-29</v>
      </c>
      <c r="K25" s="8">
        <v>1438.3679999999999</v>
      </c>
      <c r="L25" s="8">
        <v>1418.6320000000001</v>
      </c>
      <c r="M25" s="8">
        <v>-1794</v>
      </c>
      <c r="N25" s="8">
        <v>1776</v>
      </c>
      <c r="O25" s="8">
        <v>815</v>
      </c>
      <c r="P25" s="8">
        <v>569</v>
      </c>
      <c r="Q25" s="8">
        <v>-1852</v>
      </c>
      <c r="R25" s="8">
        <v>1528</v>
      </c>
      <c r="S25" s="8">
        <v>-2078</v>
      </c>
      <c r="T25" s="8">
        <v>201</v>
      </c>
      <c r="U25" s="8">
        <v>-997</v>
      </c>
      <c r="V25" s="8">
        <v>15</v>
      </c>
      <c r="W25" s="8">
        <v>671</v>
      </c>
      <c r="X25" s="8"/>
      <c r="Y25" s="8">
        <v>521</v>
      </c>
      <c r="Z25" s="8">
        <v>-186</v>
      </c>
      <c r="AA25" s="8">
        <v>283</v>
      </c>
      <c r="AB25" s="8">
        <v>857</v>
      </c>
      <c r="AC25" s="8">
        <v>2162</v>
      </c>
      <c r="AD25" s="8">
        <v>1308</v>
      </c>
      <c r="AE25" s="8">
        <v>-1346</v>
      </c>
    </row>
    <row r="26" spans="1:31" x14ac:dyDescent="0.2">
      <c r="A26" s="2" t="s">
        <v>126</v>
      </c>
      <c r="B26" s="8">
        <v>547</v>
      </c>
      <c r="C26" s="8">
        <v>506</v>
      </c>
      <c r="D26" s="8">
        <v>473</v>
      </c>
      <c r="E26" s="8">
        <v>502</v>
      </c>
      <c r="F26" s="33">
        <v>-785.79099999999926</v>
      </c>
      <c r="G26" s="8">
        <v>428</v>
      </c>
      <c r="H26" s="8">
        <v>-515</v>
      </c>
      <c r="I26" s="8">
        <v>299</v>
      </c>
      <c r="J26" s="8">
        <v>-416</v>
      </c>
      <c r="K26" s="8">
        <v>126.67000000000007</v>
      </c>
      <c r="L26" s="8">
        <v>-52.670000000000073</v>
      </c>
      <c r="M26" s="8">
        <v>-344</v>
      </c>
      <c r="N26" s="8">
        <v>63</v>
      </c>
      <c r="O26" s="8">
        <v>120</v>
      </c>
      <c r="P26" s="8">
        <v>-246</v>
      </c>
      <c r="Q26" s="8">
        <v>-391</v>
      </c>
      <c r="R26" s="8">
        <v>172</v>
      </c>
      <c r="S26" s="8">
        <v>27</v>
      </c>
      <c r="T26" s="8">
        <v>10</v>
      </c>
      <c r="U26" s="8">
        <v>141</v>
      </c>
      <c r="V26" s="8">
        <v>-176</v>
      </c>
      <c r="W26" s="8">
        <v>-657</v>
      </c>
      <c r="X26" s="8"/>
      <c r="Y26" s="8">
        <v>952</v>
      </c>
      <c r="Z26" s="8">
        <v>1692</v>
      </c>
      <c r="AA26" s="8">
        <v>2028</v>
      </c>
      <c r="AB26" s="8">
        <v>-574</v>
      </c>
      <c r="AC26" s="8">
        <v>-686</v>
      </c>
      <c r="AD26" s="8">
        <v>-454</v>
      </c>
      <c r="AE26" s="8">
        <v>350</v>
      </c>
    </row>
    <row r="27" spans="1:31" x14ac:dyDescent="0.2">
      <c r="A27" s="2" t="s">
        <v>102</v>
      </c>
      <c r="B27" s="8">
        <v>88</v>
      </c>
      <c r="C27" s="8">
        <v>-15</v>
      </c>
      <c r="D27" s="8">
        <v>216</v>
      </c>
      <c r="E27" s="8">
        <v>-313</v>
      </c>
      <c r="F27" s="33">
        <v>35.602000000000046</v>
      </c>
      <c r="G27" s="8">
        <v>-290</v>
      </c>
      <c r="H27" s="8">
        <v>695</v>
      </c>
      <c r="I27" s="8">
        <v>-46</v>
      </c>
      <c r="J27" s="8">
        <v>-166</v>
      </c>
      <c r="K27" s="8">
        <v>405.26300000000015</v>
      </c>
      <c r="L27" s="8">
        <v>281.73699999999985</v>
      </c>
      <c r="M27" s="8">
        <v>397</v>
      </c>
      <c r="N27" s="8">
        <v>-654</v>
      </c>
      <c r="O27" s="8">
        <v>880</v>
      </c>
      <c r="P27" s="8">
        <v>15</v>
      </c>
      <c r="Q27" s="8">
        <v>755</v>
      </c>
      <c r="R27" s="8">
        <v>-1772</v>
      </c>
      <c r="S27" s="8">
        <v>337</v>
      </c>
      <c r="T27" s="8">
        <v>493</v>
      </c>
      <c r="U27" s="8">
        <v>-557</v>
      </c>
      <c r="V27" s="8">
        <v>-972</v>
      </c>
      <c r="W27" s="8">
        <v>194</v>
      </c>
      <c r="X27" s="8"/>
      <c r="Y27" s="8">
        <v>40</v>
      </c>
      <c r="Z27" s="8">
        <v>483</v>
      </c>
      <c r="AA27" s="8">
        <v>-24</v>
      </c>
      <c r="AB27" s="8">
        <v>395</v>
      </c>
      <c r="AC27" s="8">
        <v>918</v>
      </c>
      <c r="AD27" s="8">
        <v>996</v>
      </c>
      <c r="AE27" s="8">
        <v>-1498</v>
      </c>
    </row>
    <row r="28" spans="1:31" x14ac:dyDescent="0.2">
      <c r="A28" s="2" t="s">
        <v>127</v>
      </c>
      <c r="B28" s="8">
        <v>-33</v>
      </c>
      <c r="C28" s="8">
        <v>3</v>
      </c>
      <c r="D28" s="8">
        <v>-10</v>
      </c>
      <c r="E28" s="8">
        <v>9</v>
      </c>
      <c r="F28" s="33">
        <v>-3</v>
      </c>
      <c r="G28" s="8">
        <v>-2</v>
      </c>
      <c r="H28" s="8">
        <v>-30</v>
      </c>
      <c r="I28" s="8">
        <v>35</v>
      </c>
      <c r="J28" s="8" t="s">
        <v>128</v>
      </c>
      <c r="K28" s="8" t="s">
        <v>34</v>
      </c>
      <c r="L28" s="8">
        <v>0</v>
      </c>
      <c r="M28" s="8">
        <v>0</v>
      </c>
      <c r="N28" s="8">
        <v>0</v>
      </c>
      <c r="O28" s="8">
        <v>0</v>
      </c>
      <c r="P28" s="8">
        <v>0</v>
      </c>
      <c r="Q28" s="8">
        <v>0</v>
      </c>
      <c r="R28" s="8">
        <v>0</v>
      </c>
      <c r="S28" s="8">
        <v>0</v>
      </c>
      <c r="T28" s="8">
        <v>0</v>
      </c>
      <c r="U28" s="8">
        <v>3.7265700000000646</v>
      </c>
      <c r="V28" s="8">
        <v>0</v>
      </c>
      <c r="W28" s="8">
        <v>0</v>
      </c>
      <c r="X28" s="8"/>
      <c r="Y28" s="8">
        <v>0</v>
      </c>
      <c r="Z28" s="8">
        <v>31</v>
      </c>
      <c r="AA28" s="8">
        <v>-31</v>
      </c>
      <c r="AB28" s="8">
        <v>0</v>
      </c>
      <c r="AC28" s="8">
        <v>0</v>
      </c>
      <c r="AD28" s="8">
        <v>0</v>
      </c>
      <c r="AE28" s="8">
        <v>3.7265700000000646</v>
      </c>
    </row>
    <row r="29" spans="1:31" ht="2.25" customHeight="1" x14ac:dyDescent="0.2">
      <c r="B29" s="8"/>
      <c r="C29" s="8"/>
      <c r="D29" s="8"/>
      <c r="E29" s="8"/>
      <c r="F29" s="8"/>
      <c r="G29" s="8"/>
      <c r="H29" s="8"/>
      <c r="I29" s="8"/>
      <c r="J29" s="8"/>
      <c r="K29" s="8"/>
      <c r="L29" s="9"/>
      <c r="M29" s="9"/>
      <c r="N29" s="8"/>
      <c r="O29" s="8"/>
      <c r="P29" s="8"/>
      <c r="Q29" s="8"/>
      <c r="R29" s="8"/>
      <c r="S29" s="8">
        <v>0</v>
      </c>
      <c r="T29" s="8">
        <v>0</v>
      </c>
      <c r="U29" s="8"/>
      <c r="V29" s="8"/>
      <c r="W29" s="8"/>
      <c r="X29" s="8"/>
      <c r="Y29" s="8"/>
      <c r="Z29" s="8"/>
      <c r="AA29" s="8"/>
      <c r="AB29" s="8"/>
      <c r="AC29" s="8"/>
      <c r="AD29" s="8"/>
      <c r="AE29" s="8"/>
    </row>
    <row r="30" spans="1:31" ht="14.45" customHeight="1" x14ac:dyDescent="0.2">
      <c r="A30" s="15" t="s">
        <v>129</v>
      </c>
      <c r="B30" s="16">
        <v>583</v>
      </c>
      <c r="C30" s="16">
        <v>59</v>
      </c>
      <c r="D30" s="16">
        <v>-62</v>
      </c>
      <c r="E30" s="16">
        <v>-1391</v>
      </c>
      <c r="F30" s="16">
        <v>1875</v>
      </c>
      <c r="G30" s="16">
        <v>208.88240395808873</v>
      </c>
      <c r="H30" s="16">
        <v>1392</v>
      </c>
      <c r="I30" s="16">
        <v>-1289</v>
      </c>
      <c r="J30" s="16">
        <v>-4491</v>
      </c>
      <c r="K30" s="16">
        <v>-3739.0738799999872</v>
      </c>
      <c r="L30" s="16">
        <v>-12569.926120000015</v>
      </c>
      <c r="M30" s="16">
        <v>-12226</v>
      </c>
      <c r="N30" s="16">
        <v>-1029</v>
      </c>
      <c r="O30" s="16">
        <v>-3514</v>
      </c>
      <c r="P30" s="16">
        <v>-2584</v>
      </c>
      <c r="Q30" s="16">
        <v>-3297</v>
      </c>
      <c r="R30" s="16">
        <f t="shared" ref="R30:U30" si="0">R6+R8+R18</f>
        <v>-681</v>
      </c>
      <c r="S30" s="16">
        <f t="shared" si="0"/>
        <v>567</v>
      </c>
      <c r="T30" s="16">
        <f t="shared" si="0"/>
        <v>9678</v>
      </c>
      <c r="U30" s="16">
        <v>2.9828000000006796</v>
      </c>
      <c r="V30" s="16">
        <v>2511.1468999999997</v>
      </c>
      <c r="W30" s="16">
        <v>7075.8531000000003</v>
      </c>
      <c r="X30" s="8"/>
      <c r="Y30" s="16">
        <v>-8932</v>
      </c>
      <c r="Z30" s="16">
        <v>-5331</v>
      </c>
      <c r="AA30" s="16">
        <v>-811</v>
      </c>
      <c r="AB30" s="16">
        <v>1861</v>
      </c>
      <c r="AC30" s="16">
        <v>-33026</v>
      </c>
      <c r="AD30" s="16">
        <v>-10423</v>
      </c>
      <c r="AE30" s="16">
        <f>AE6+AE8+AE18</f>
        <v>9568.7265700000007</v>
      </c>
    </row>
    <row r="31" spans="1:31" ht="3.95" customHeight="1" x14ac:dyDescent="0.2">
      <c r="B31" s="8"/>
      <c r="C31" s="8"/>
      <c r="D31" s="8"/>
      <c r="E31" s="8"/>
      <c r="F31" s="8"/>
      <c r="G31" s="8"/>
      <c r="H31" s="8"/>
      <c r="I31" s="8"/>
      <c r="J31" s="8"/>
      <c r="K31" s="8"/>
      <c r="L31" s="9"/>
      <c r="M31" s="9"/>
      <c r="N31" s="8"/>
      <c r="O31" s="8"/>
      <c r="P31" s="8"/>
      <c r="Q31" s="8"/>
      <c r="R31" s="8"/>
      <c r="S31" s="8"/>
      <c r="T31" s="8"/>
      <c r="U31" s="8"/>
      <c r="V31" s="8"/>
      <c r="W31" s="8"/>
      <c r="X31" s="8"/>
      <c r="Y31" s="8"/>
      <c r="Z31" s="8"/>
      <c r="AA31" s="8"/>
      <c r="AB31" s="8"/>
      <c r="AC31" s="8"/>
      <c r="AD31" s="8"/>
      <c r="AE31" s="8"/>
    </row>
    <row r="32" spans="1:31" ht="14.45" customHeight="1" x14ac:dyDescent="0.25">
      <c r="A32" s="1" t="s">
        <v>130</v>
      </c>
      <c r="B32" s="8"/>
      <c r="C32" s="8"/>
      <c r="D32" s="8"/>
      <c r="E32" s="8"/>
      <c r="F32" s="8"/>
      <c r="G32" s="8"/>
      <c r="H32" s="8"/>
      <c r="I32" s="8"/>
      <c r="J32" s="8"/>
      <c r="K32" s="8"/>
      <c r="L32" s="9"/>
      <c r="M32" s="9"/>
      <c r="N32" s="8"/>
      <c r="O32" s="8"/>
      <c r="P32" s="8"/>
      <c r="Q32" s="8"/>
      <c r="R32" s="8"/>
      <c r="S32" s="8"/>
      <c r="T32" s="8"/>
      <c r="U32" s="8">
        <v>0</v>
      </c>
      <c r="V32" s="8">
        <v>-493</v>
      </c>
      <c r="W32" s="8">
        <v>-672</v>
      </c>
      <c r="X32" s="8"/>
      <c r="Y32" s="8"/>
      <c r="Z32" s="8"/>
      <c r="AA32" s="8"/>
      <c r="AB32" s="8"/>
      <c r="AC32" s="8"/>
      <c r="AD32" s="8"/>
      <c r="AE32" s="8">
        <v>0</v>
      </c>
    </row>
    <row r="33" spans="1:31" ht="14.45" customHeight="1" x14ac:dyDescent="0.2">
      <c r="A33" s="48" t="s">
        <v>131</v>
      </c>
      <c r="B33" s="8"/>
      <c r="C33" s="8"/>
      <c r="D33" s="8"/>
      <c r="E33" s="8"/>
      <c r="F33" s="8"/>
      <c r="G33" s="8"/>
      <c r="H33" s="8"/>
      <c r="I33" s="8"/>
      <c r="J33" s="8"/>
      <c r="K33" s="8"/>
      <c r="L33" s="9"/>
      <c r="M33" s="9"/>
      <c r="N33" s="8"/>
      <c r="O33" s="8"/>
      <c r="P33" s="8"/>
      <c r="Q33" s="8"/>
      <c r="R33" s="8"/>
      <c r="S33" s="8"/>
      <c r="T33" s="8"/>
      <c r="U33" s="8">
        <v>-69</v>
      </c>
      <c r="V33" s="8">
        <v>-26</v>
      </c>
      <c r="W33" s="8">
        <v>26</v>
      </c>
      <c r="X33" s="8"/>
      <c r="Y33" s="8"/>
      <c r="Z33" s="8"/>
      <c r="AA33" s="8"/>
      <c r="AB33" s="8"/>
      <c r="AC33" s="8"/>
      <c r="AD33" s="8"/>
      <c r="AE33" s="8">
        <v>-69</v>
      </c>
    </row>
    <row r="34" spans="1:31" ht="4.5" customHeight="1" x14ac:dyDescent="0.2">
      <c r="B34" s="8"/>
      <c r="C34" s="8"/>
      <c r="D34" s="8"/>
      <c r="E34" s="8"/>
      <c r="F34" s="8"/>
      <c r="G34" s="8"/>
      <c r="H34" s="8"/>
      <c r="I34" s="8"/>
      <c r="J34" s="8"/>
      <c r="K34" s="8"/>
      <c r="L34" s="9"/>
      <c r="M34" s="9"/>
      <c r="N34" s="8"/>
      <c r="O34" s="8"/>
      <c r="P34" s="8"/>
      <c r="Q34" s="8"/>
      <c r="R34" s="8"/>
      <c r="S34" s="8"/>
      <c r="T34" s="8"/>
      <c r="U34" s="8"/>
      <c r="V34" s="8"/>
      <c r="W34" s="8"/>
      <c r="X34" s="8"/>
      <c r="Y34" s="8"/>
      <c r="Z34" s="8"/>
      <c r="AA34" s="8"/>
      <c r="AB34" s="8"/>
      <c r="AC34" s="8"/>
      <c r="AD34" s="8"/>
      <c r="AE34" s="8"/>
    </row>
    <row r="35" spans="1:31" ht="14.45" customHeight="1" x14ac:dyDescent="0.2">
      <c r="A35" s="15" t="s">
        <v>132</v>
      </c>
      <c r="B35" s="16">
        <v>-64</v>
      </c>
      <c r="C35" s="16">
        <v>-109</v>
      </c>
      <c r="D35" s="16">
        <v>-228</v>
      </c>
      <c r="E35" s="16">
        <v>-110</v>
      </c>
      <c r="F35" s="16">
        <v>-452</v>
      </c>
      <c r="G35" s="16">
        <v>378</v>
      </c>
      <c r="H35" s="16">
        <v>-157</v>
      </c>
      <c r="I35" s="16">
        <v>-8</v>
      </c>
      <c r="J35" s="16">
        <v>-373</v>
      </c>
      <c r="K35" s="16">
        <v>-444</v>
      </c>
      <c r="L35" s="16">
        <v>-1956</v>
      </c>
      <c r="M35" s="16">
        <v>-2315</v>
      </c>
      <c r="N35" s="16">
        <v>-2086</v>
      </c>
      <c r="O35" s="16">
        <v>-2249</v>
      </c>
      <c r="P35" s="16">
        <v>-3181</v>
      </c>
      <c r="Q35" s="16">
        <v>-1685</v>
      </c>
      <c r="R35" s="16">
        <f t="shared" ref="R35:U35" si="1">SUM(R36:R39)</f>
        <v>-1571</v>
      </c>
      <c r="S35" s="16">
        <f t="shared" si="1"/>
        <v>-1717</v>
      </c>
      <c r="T35" s="16">
        <f t="shared" si="1"/>
        <v>-2114</v>
      </c>
      <c r="U35" s="16">
        <v>18575</v>
      </c>
      <c r="V35" s="16">
        <v>-5276</v>
      </c>
      <c r="W35" s="16">
        <v>-21330</v>
      </c>
      <c r="X35" s="8"/>
      <c r="Y35" s="16">
        <v>-343</v>
      </c>
      <c r="Z35" s="16">
        <v>-154</v>
      </c>
      <c r="AA35" s="16">
        <v>-511</v>
      </c>
      <c r="AB35" s="16">
        <v>-239</v>
      </c>
      <c r="AC35" s="16">
        <v>-5088</v>
      </c>
      <c r="AD35" s="16">
        <v>-9201</v>
      </c>
      <c r="AE35" s="16">
        <f>SUM(AE36:AE39)</f>
        <v>13173</v>
      </c>
    </row>
    <row r="36" spans="1:31" ht="13.5" customHeight="1" x14ac:dyDescent="0.2">
      <c r="A36" s="2" t="s">
        <v>133</v>
      </c>
      <c r="B36" s="8">
        <v>-64</v>
      </c>
      <c r="C36" s="8">
        <v>-109</v>
      </c>
      <c r="D36" s="8">
        <v>-228</v>
      </c>
      <c r="E36" s="8">
        <v>-110</v>
      </c>
      <c r="F36" s="8">
        <v>-452</v>
      </c>
      <c r="G36" s="8">
        <v>378</v>
      </c>
      <c r="H36" s="8">
        <v>-157</v>
      </c>
      <c r="I36" s="8">
        <v>-8</v>
      </c>
      <c r="J36" s="8">
        <v>-373</v>
      </c>
      <c r="K36" s="8">
        <v>-444</v>
      </c>
      <c r="L36" s="8">
        <v>-246</v>
      </c>
      <c r="M36" s="8">
        <v>-280</v>
      </c>
      <c r="N36" s="8">
        <v>-416</v>
      </c>
      <c r="O36" s="8">
        <v>-373</v>
      </c>
      <c r="P36" s="8">
        <v>-1281</v>
      </c>
      <c r="Q36" s="8">
        <v>12</v>
      </c>
      <c r="R36" s="8">
        <v>-19</v>
      </c>
      <c r="S36" s="8">
        <v>-21</v>
      </c>
      <c r="T36" s="8">
        <v>0</v>
      </c>
      <c r="U36" s="8">
        <v>100</v>
      </c>
      <c r="V36" s="8">
        <v>0</v>
      </c>
      <c r="W36" s="8">
        <v>-5</v>
      </c>
      <c r="X36" s="8"/>
      <c r="Y36" s="8">
        <v>-343</v>
      </c>
      <c r="Z36" s="8">
        <v>-154</v>
      </c>
      <c r="AA36" s="8">
        <v>-511</v>
      </c>
      <c r="AB36" s="8">
        <v>-239</v>
      </c>
      <c r="AC36" s="8">
        <v>-1343</v>
      </c>
      <c r="AD36" s="8">
        <v>-2058</v>
      </c>
      <c r="AE36" s="8">
        <v>60</v>
      </c>
    </row>
    <row r="37" spans="1:31" ht="13.5" customHeight="1" x14ac:dyDescent="0.2">
      <c r="A37" s="2" t="s">
        <v>134</v>
      </c>
      <c r="B37" s="8"/>
      <c r="C37" s="8"/>
      <c r="D37" s="8"/>
      <c r="E37" s="8"/>
      <c r="F37" s="8"/>
      <c r="G37" s="8"/>
      <c r="H37" s="8"/>
      <c r="I37" s="8"/>
      <c r="J37" s="8"/>
      <c r="K37" s="8"/>
      <c r="L37" s="8">
        <v>-1710</v>
      </c>
      <c r="M37" s="8">
        <v>-2035</v>
      </c>
      <c r="N37" s="8">
        <v>-1670</v>
      </c>
      <c r="O37" s="8">
        <v>-1876</v>
      </c>
      <c r="P37" s="8">
        <v>-1900</v>
      </c>
      <c r="Q37" s="8">
        <v>-1697</v>
      </c>
      <c r="R37" s="8">
        <v>-1552</v>
      </c>
      <c r="S37" s="8">
        <v>-1696</v>
      </c>
      <c r="T37" s="8">
        <v>-2114</v>
      </c>
      <c r="U37" s="8">
        <v>-1622</v>
      </c>
      <c r="V37" s="8">
        <v>0</v>
      </c>
      <c r="W37" s="8">
        <v>0</v>
      </c>
      <c r="X37" s="8"/>
      <c r="Y37" s="8"/>
      <c r="Z37" s="8"/>
      <c r="AA37" s="8"/>
      <c r="AB37" s="8"/>
      <c r="AC37" s="8">
        <v>-3745</v>
      </c>
      <c r="AD37" s="8">
        <v>-7143</v>
      </c>
      <c r="AE37" s="8">
        <v>-6984</v>
      </c>
    </row>
    <row r="38" spans="1:31" ht="13.5" customHeight="1" x14ac:dyDescent="0.2">
      <c r="A38" s="2" t="s">
        <v>135</v>
      </c>
      <c r="B38" s="8"/>
      <c r="C38" s="8"/>
      <c r="D38" s="8"/>
      <c r="E38" s="8"/>
      <c r="F38" s="8"/>
      <c r="G38" s="8"/>
      <c r="H38" s="8"/>
      <c r="I38" s="8"/>
      <c r="J38" s="8"/>
      <c r="K38" s="8"/>
      <c r="L38" s="8"/>
      <c r="M38" s="8"/>
      <c r="N38" s="8"/>
      <c r="O38" s="8"/>
      <c r="P38" s="8"/>
      <c r="Q38" s="8"/>
      <c r="R38" s="8"/>
      <c r="S38" s="8"/>
      <c r="T38" s="8"/>
      <c r="U38" s="8">
        <v>20097</v>
      </c>
      <c r="V38" s="8">
        <v>-5276</v>
      </c>
      <c r="W38" s="8">
        <v>-21325</v>
      </c>
      <c r="X38" s="8"/>
      <c r="Y38" s="8"/>
      <c r="Z38" s="8"/>
      <c r="AA38" s="8"/>
      <c r="AB38" s="8"/>
      <c r="AC38" s="8"/>
      <c r="AD38" s="8"/>
      <c r="AE38" s="8">
        <v>20097</v>
      </c>
    </row>
    <row r="39" spans="1:31" ht="2.25" customHeight="1" x14ac:dyDescent="0.2">
      <c r="B39" s="8"/>
      <c r="C39" s="8"/>
      <c r="D39" s="8"/>
      <c r="E39" s="8"/>
      <c r="F39" s="8"/>
      <c r="G39" s="8"/>
      <c r="H39" s="8"/>
      <c r="I39" s="8"/>
      <c r="J39" s="8"/>
      <c r="K39" s="8"/>
      <c r="L39" s="9"/>
      <c r="M39" s="9"/>
      <c r="N39" s="8"/>
      <c r="O39" s="8"/>
      <c r="P39" s="8"/>
      <c r="Q39" s="8"/>
      <c r="R39" s="8"/>
      <c r="S39" s="8">
        <v>0</v>
      </c>
      <c r="T39" s="8">
        <v>0</v>
      </c>
      <c r="U39" s="8"/>
      <c r="V39" s="8"/>
      <c r="W39" s="8"/>
      <c r="X39" s="8"/>
      <c r="Y39" s="8"/>
      <c r="Z39" s="8"/>
      <c r="AA39" s="8"/>
      <c r="AB39" s="8"/>
      <c r="AC39" s="8"/>
      <c r="AD39" s="8"/>
      <c r="AE39" s="8"/>
    </row>
    <row r="40" spans="1:31" ht="13.5" customHeight="1" x14ac:dyDescent="0.2">
      <c r="A40" s="15" t="s">
        <v>136</v>
      </c>
      <c r="B40" s="16">
        <v>-125</v>
      </c>
      <c r="C40" s="16">
        <v>-40</v>
      </c>
      <c r="D40" s="16">
        <v>-174</v>
      </c>
      <c r="E40" s="16">
        <v>-87</v>
      </c>
      <c r="F40" s="16">
        <v>-86</v>
      </c>
      <c r="G40" s="16">
        <v>-51</v>
      </c>
      <c r="H40" s="16">
        <v>-212</v>
      </c>
      <c r="I40" s="16">
        <v>-3</v>
      </c>
      <c r="J40" s="16">
        <v>39532</v>
      </c>
      <c r="K40" s="16">
        <v>293838.62268999999</v>
      </c>
      <c r="L40" s="16">
        <v>-3385.6226899999674</v>
      </c>
      <c r="M40" s="16">
        <v>0</v>
      </c>
      <c r="N40" s="16">
        <v>0</v>
      </c>
      <c r="O40" s="16">
        <v>0</v>
      </c>
      <c r="P40" s="16">
        <v>0</v>
      </c>
      <c r="Q40" s="16">
        <v>0</v>
      </c>
      <c r="R40" s="16">
        <v>6</v>
      </c>
      <c r="S40" s="16">
        <v>-46</v>
      </c>
      <c r="T40" s="16">
        <f>SUM(T41:T45)</f>
        <v>-136</v>
      </c>
      <c r="U40" s="16">
        <v>-68</v>
      </c>
      <c r="V40" s="16">
        <v>-182</v>
      </c>
      <c r="W40" s="16">
        <v>-28</v>
      </c>
      <c r="X40" s="8"/>
      <c r="Y40" s="16">
        <v>4429</v>
      </c>
      <c r="Z40" s="16">
        <v>4048</v>
      </c>
      <c r="AA40" s="16">
        <v>-426</v>
      </c>
      <c r="AB40" s="16">
        <v>-352</v>
      </c>
      <c r="AC40" s="16">
        <v>329985</v>
      </c>
      <c r="AD40" s="16">
        <v>0</v>
      </c>
      <c r="AE40" s="16">
        <f>SUM(AE41:AE45)</f>
        <v>-244.27593999999999</v>
      </c>
    </row>
    <row r="41" spans="1:31" x14ac:dyDescent="0.2">
      <c r="A41" s="2" t="s">
        <v>137</v>
      </c>
      <c r="B41" s="8">
        <v>-38</v>
      </c>
      <c r="C41" s="8">
        <v>-40</v>
      </c>
      <c r="D41" s="8">
        <v>0</v>
      </c>
      <c r="E41" s="8">
        <v>0</v>
      </c>
      <c r="F41" s="8">
        <v>1</v>
      </c>
      <c r="G41" s="8">
        <v>23</v>
      </c>
      <c r="H41" s="8">
        <v>-205</v>
      </c>
      <c r="I41" s="8">
        <v>0</v>
      </c>
      <c r="J41" s="8">
        <v>0</v>
      </c>
      <c r="K41" s="8">
        <v>0</v>
      </c>
      <c r="L41" s="8">
        <v>0</v>
      </c>
      <c r="M41" s="8">
        <v>0</v>
      </c>
      <c r="N41" s="8">
        <v>0</v>
      </c>
      <c r="O41" s="8">
        <v>0</v>
      </c>
      <c r="P41" s="8">
        <v>0</v>
      </c>
      <c r="Q41" s="8">
        <v>0</v>
      </c>
      <c r="R41" s="8">
        <v>0</v>
      </c>
      <c r="S41" s="8">
        <v>0</v>
      </c>
      <c r="T41" s="8">
        <v>0</v>
      </c>
      <c r="U41" s="8">
        <v>0</v>
      </c>
      <c r="V41" s="8">
        <v>0</v>
      </c>
      <c r="W41" s="8">
        <v>0</v>
      </c>
      <c r="X41" s="8"/>
      <c r="Y41" s="8">
        <v>0</v>
      </c>
      <c r="Z41" s="8">
        <v>259</v>
      </c>
      <c r="AA41" s="8">
        <v>-78</v>
      </c>
      <c r="AB41" s="8">
        <v>-181</v>
      </c>
      <c r="AC41" s="8">
        <v>0</v>
      </c>
      <c r="AD41" s="8">
        <v>0</v>
      </c>
      <c r="AE41" s="8">
        <v>0</v>
      </c>
    </row>
    <row r="42" spans="1:31" x14ac:dyDescent="0.2">
      <c r="A42" s="2" t="s">
        <v>138</v>
      </c>
      <c r="B42" s="8">
        <v>-87</v>
      </c>
      <c r="C42" s="8">
        <v>0</v>
      </c>
      <c r="D42" s="8">
        <v>-174</v>
      </c>
      <c r="E42" s="8">
        <v>-87</v>
      </c>
      <c r="F42" s="8">
        <v>-87</v>
      </c>
      <c r="G42" s="8">
        <v>-74</v>
      </c>
      <c r="H42" s="8">
        <v>-7</v>
      </c>
      <c r="I42" s="8">
        <v>-3</v>
      </c>
      <c r="J42" s="8">
        <v>0</v>
      </c>
      <c r="K42" s="8">
        <v>0</v>
      </c>
      <c r="L42" s="8">
        <v>0</v>
      </c>
      <c r="M42" s="8">
        <v>0</v>
      </c>
      <c r="N42" s="8">
        <v>0</v>
      </c>
      <c r="O42" s="8">
        <v>0</v>
      </c>
      <c r="P42" s="8">
        <v>0</v>
      </c>
      <c r="Q42" s="8">
        <v>0</v>
      </c>
      <c r="R42" s="8">
        <v>0</v>
      </c>
      <c r="S42" s="8">
        <v>-46</v>
      </c>
      <c r="T42" s="8">
        <v>-136</v>
      </c>
      <c r="U42" s="8">
        <v>-68</v>
      </c>
      <c r="V42" s="8">
        <v>-182</v>
      </c>
      <c r="W42" s="8">
        <v>-29</v>
      </c>
      <c r="X42" s="8"/>
      <c r="Y42" s="8">
        <v>0</v>
      </c>
      <c r="Z42" s="8">
        <v>0</v>
      </c>
      <c r="AA42" s="8">
        <v>-348</v>
      </c>
      <c r="AB42" s="8">
        <v>-171</v>
      </c>
      <c r="AC42" s="8">
        <v>0</v>
      </c>
      <c r="AD42" s="8">
        <v>0</v>
      </c>
      <c r="AE42" s="8">
        <v>-250</v>
      </c>
    </row>
    <row r="43" spans="1:31" x14ac:dyDescent="0.2">
      <c r="A43" s="2" t="s">
        <v>139</v>
      </c>
      <c r="B43" s="8"/>
      <c r="C43" s="8"/>
      <c r="D43" s="8"/>
      <c r="E43" s="8"/>
      <c r="F43" s="8"/>
      <c r="G43" s="8"/>
      <c r="H43" s="8"/>
      <c r="I43" s="8">
        <v>0</v>
      </c>
      <c r="J43" s="8">
        <v>39532</v>
      </c>
      <c r="K43" s="8">
        <v>321285.00153999997</v>
      </c>
      <c r="L43" s="8">
        <v>-1.5399999683722854E-3</v>
      </c>
      <c r="M43" s="8">
        <v>0</v>
      </c>
      <c r="N43" s="8">
        <v>0</v>
      </c>
      <c r="O43" s="8">
        <v>0</v>
      </c>
      <c r="P43" s="8">
        <v>0</v>
      </c>
      <c r="Q43" s="8">
        <v>0</v>
      </c>
      <c r="R43" s="8">
        <v>6</v>
      </c>
      <c r="S43" s="8">
        <v>0</v>
      </c>
      <c r="T43" s="8">
        <v>0</v>
      </c>
      <c r="U43" s="8">
        <v>0</v>
      </c>
      <c r="V43" s="8">
        <v>0</v>
      </c>
      <c r="W43" s="8">
        <v>1</v>
      </c>
      <c r="X43" s="8"/>
      <c r="Y43" s="8">
        <v>4429</v>
      </c>
      <c r="Z43" s="8">
        <v>3789</v>
      </c>
      <c r="AA43" s="8">
        <v>0</v>
      </c>
      <c r="AB43" s="8">
        <v>0</v>
      </c>
      <c r="AC43" s="8">
        <v>360817</v>
      </c>
      <c r="AD43" s="8">
        <v>0</v>
      </c>
      <c r="AE43" s="8">
        <v>5.7240600000000006</v>
      </c>
    </row>
    <row r="44" spans="1:31" x14ac:dyDescent="0.2">
      <c r="A44" s="2" t="s">
        <v>140</v>
      </c>
      <c r="B44" s="8"/>
      <c r="C44" s="8"/>
      <c r="D44" s="8"/>
      <c r="E44" s="8"/>
      <c r="F44" s="8">
        <v>0</v>
      </c>
      <c r="G44" s="8">
        <v>0</v>
      </c>
      <c r="H44" s="8">
        <v>0</v>
      </c>
      <c r="I44" s="8">
        <v>0</v>
      </c>
      <c r="J44" s="8">
        <v>0</v>
      </c>
      <c r="K44" s="8">
        <v>-27446.378850000001</v>
      </c>
      <c r="L44" s="8">
        <v>-3385.621149999999</v>
      </c>
      <c r="M44" s="8">
        <v>0</v>
      </c>
      <c r="N44" s="8">
        <v>0</v>
      </c>
      <c r="O44" s="8">
        <v>0</v>
      </c>
      <c r="P44" s="8">
        <v>0</v>
      </c>
      <c r="Q44" s="8">
        <v>0</v>
      </c>
      <c r="R44" s="8">
        <v>0</v>
      </c>
      <c r="S44" s="8">
        <v>0</v>
      </c>
      <c r="T44" s="8">
        <v>0</v>
      </c>
      <c r="U44" s="8">
        <v>0</v>
      </c>
      <c r="V44" s="8">
        <v>0</v>
      </c>
      <c r="W44" s="8">
        <v>0</v>
      </c>
      <c r="X44" s="8"/>
      <c r="Y44" s="8">
        <v>0</v>
      </c>
      <c r="Z44" s="8">
        <v>0</v>
      </c>
      <c r="AA44" s="8">
        <v>0</v>
      </c>
      <c r="AB44" s="8">
        <v>0</v>
      </c>
      <c r="AC44" s="8">
        <v>-30832</v>
      </c>
      <c r="AD44" s="8">
        <v>0</v>
      </c>
      <c r="AE44" s="8"/>
    </row>
    <row r="45" spans="1:31" ht="2.25" customHeight="1" x14ac:dyDescent="0.2">
      <c r="B45" s="8"/>
      <c r="C45" s="8"/>
      <c r="D45" s="8"/>
      <c r="E45" s="8"/>
      <c r="F45" s="8"/>
      <c r="G45" s="8"/>
      <c r="H45" s="8"/>
      <c r="I45" s="8"/>
      <c r="J45" s="8"/>
      <c r="K45" s="8"/>
      <c r="L45" s="9"/>
      <c r="M45" s="9"/>
      <c r="N45" s="8"/>
      <c r="O45" s="8"/>
      <c r="P45" s="8"/>
      <c r="Q45" s="8"/>
      <c r="R45" s="8"/>
      <c r="S45" s="8">
        <v>0</v>
      </c>
      <c r="T45" s="8">
        <v>0</v>
      </c>
      <c r="U45" s="8"/>
      <c r="V45" s="8"/>
      <c r="W45" s="8"/>
      <c r="X45" s="8"/>
      <c r="Y45" s="8"/>
      <c r="Z45" s="8"/>
      <c r="AA45" s="8"/>
      <c r="AB45" s="8"/>
      <c r="AC45" s="8"/>
      <c r="AD45" s="8"/>
      <c r="AE45" s="8"/>
    </row>
    <row r="46" spans="1:31" x14ac:dyDescent="0.2">
      <c r="A46" s="15" t="s">
        <v>141</v>
      </c>
      <c r="B46" s="16">
        <v>394</v>
      </c>
      <c r="C46" s="16">
        <v>-90</v>
      </c>
      <c r="D46" s="16">
        <v>-464</v>
      </c>
      <c r="E46" s="16">
        <v>-1588</v>
      </c>
      <c r="F46" s="16">
        <v>1338.6509999999998</v>
      </c>
      <c r="G46" s="16">
        <v>210</v>
      </c>
      <c r="H46" s="16">
        <v>1023</v>
      </c>
      <c r="I46" s="16">
        <v>-1300</v>
      </c>
      <c r="J46" s="16">
        <v>34668</v>
      </c>
      <c r="K46" s="16">
        <v>289654.67200000002</v>
      </c>
      <c r="L46" s="16">
        <v>-17911.548809999982</v>
      </c>
      <c r="M46" s="16">
        <v>-14540.123190000013</v>
      </c>
      <c r="N46" s="16">
        <v>-3115</v>
      </c>
      <c r="O46" s="16">
        <v>-5763</v>
      </c>
      <c r="P46" s="16">
        <v>-5765</v>
      </c>
      <c r="Q46" s="16">
        <v>-4979</v>
      </c>
      <c r="R46" s="16">
        <f t="shared" ref="R46:W46" si="2">R30+R35+R40+SUM(R32:R33)</f>
        <v>-2246</v>
      </c>
      <c r="S46" s="16">
        <f t="shared" si="2"/>
        <v>-1196</v>
      </c>
      <c r="T46" s="16">
        <f t="shared" si="2"/>
        <v>7428</v>
      </c>
      <c r="U46" s="16">
        <v>18440.982800000002</v>
      </c>
      <c r="V46" s="16">
        <v>-3465.8531000000003</v>
      </c>
      <c r="W46" s="16">
        <v>-14928.1469</v>
      </c>
      <c r="X46" s="8"/>
      <c r="Y46" s="16">
        <f t="shared" ref="Y46:AE46" si="3">Y30+Y35+Y40+SUM(Y32:Y33)</f>
        <v>-4846</v>
      </c>
      <c r="Z46" s="16">
        <f t="shared" si="3"/>
        <v>-1437</v>
      </c>
      <c r="AA46" s="16">
        <f t="shared" si="3"/>
        <v>-1748</v>
      </c>
      <c r="AB46" s="16">
        <f t="shared" si="3"/>
        <v>1270</v>
      </c>
      <c r="AC46" s="16">
        <f t="shared" si="3"/>
        <v>291871</v>
      </c>
      <c r="AD46" s="16">
        <f t="shared" si="3"/>
        <v>-19624</v>
      </c>
      <c r="AE46" s="16">
        <f t="shared" si="3"/>
        <v>22428.450629999999</v>
      </c>
    </row>
    <row r="47" spans="1:31" x14ac:dyDescent="0.2">
      <c r="A47" s="2" t="s">
        <v>142</v>
      </c>
      <c r="B47" s="8">
        <v>1883</v>
      </c>
      <c r="C47" s="8">
        <v>2277</v>
      </c>
      <c r="D47" s="8">
        <v>2187</v>
      </c>
      <c r="E47" s="8">
        <v>1723</v>
      </c>
      <c r="F47" s="33">
        <v>134.54300000000001</v>
      </c>
      <c r="G47" s="8">
        <v>1472</v>
      </c>
      <c r="H47" s="8">
        <v>1682</v>
      </c>
      <c r="I47" s="8">
        <v>2705</v>
      </c>
      <c r="J47" s="8">
        <v>1405</v>
      </c>
      <c r="K47" s="8">
        <v>36073</v>
      </c>
      <c r="L47" s="8">
        <v>325727.67200000002</v>
      </c>
      <c r="M47" s="8">
        <v>307817</v>
      </c>
      <c r="N47" s="8">
        <v>293276</v>
      </c>
      <c r="O47" s="8">
        <v>290161</v>
      </c>
      <c r="P47" s="8">
        <v>284398</v>
      </c>
      <c r="Q47" s="8">
        <v>278631</v>
      </c>
      <c r="R47" s="8">
        <f t="shared" ref="R47:T47" si="4">Q48</f>
        <v>273652</v>
      </c>
      <c r="S47" s="8">
        <f t="shared" si="4"/>
        <v>271406</v>
      </c>
      <c r="T47" s="8">
        <f t="shared" si="4"/>
        <v>270210</v>
      </c>
      <c r="U47" s="8">
        <v>277652</v>
      </c>
      <c r="V47" s="8">
        <v>275983</v>
      </c>
      <c r="W47" s="8">
        <v>277793</v>
      </c>
      <c r="X47" s="8"/>
      <c r="Y47" s="8">
        <v>8167</v>
      </c>
      <c r="Z47" s="8">
        <v>3321</v>
      </c>
      <c r="AA47" s="8">
        <v>1884</v>
      </c>
      <c r="AB47" s="8">
        <v>136</v>
      </c>
      <c r="AC47" s="8">
        <v>1405</v>
      </c>
      <c r="AD47" s="8">
        <v>293276</v>
      </c>
      <c r="AE47" s="8">
        <v>273652</v>
      </c>
    </row>
    <row r="48" spans="1:31" x14ac:dyDescent="0.2">
      <c r="A48" s="2" t="s">
        <v>143</v>
      </c>
      <c r="B48" s="8">
        <v>2277</v>
      </c>
      <c r="C48" s="8">
        <v>2187</v>
      </c>
      <c r="D48" s="8">
        <v>1723</v>
      </c>
      <c r="E48" s="8">
        <v>135</v>
      </c>
      <c r="F48" s="8">
        <v>1473.194</v>
      </c>
      <c r="G48" s="8">
        <v>2012</v>
      </c>
      <c r="H48" s="8">
        <v>2705</v>
      </c>
      <c r="I48" s="8">
        <v>1405</v>
      </c>
      <c r="J48" s="8">
        <v>36073</v>
      </c>
      <c r="K48" s="8">
        <v>325727.67200000002</v>
      </c>
      <c r="L48" s="8">
        <v>307817</v>
      </c>
      <c r="M48" s="8">
        <v>293276</v>
      </c>
      <c r="N48" s="8">
        <v>290161</v>
      </c>
      <c r="O48" s="8">
        <v>284398</v>
      </c>
      <c r="P48" s="8">
        <v>278631</v>
      </c>
      <c r="Q48" s="8">
        <v>273652</v>
      </c>
      <c r="R48" s="8">
        <f t="shared" ref="R48:S48" si="5">R46+R47</f>
        <v>271406</v>
      </c>
      <c r="S48" s="8">
        <f t="shared" si="5"/>
        <v>270210</v>
      </c>
      <c r="T48" s="8">
        <f>'4.BP'!P8</f>
        <v>277652</v>
      </c>
      <c r="U48" s="8">
        <v>275983</v>
      </c>
      <c r="V48" s="8">
        <v>277793</v>
      </c>
      <c r="W48" s="8">
        <v>284189</v>
      </c>
      <c r="X48" s="8"/>
      <c r="Y48" s="8">
        <v>3321</v>
      </c>
      <c r="Z48" s="8">
        <v>1884</v>
      </c>
      <c r="AA48" s="8">
        <v>136</v>
      </c>
      <c r="AB48" s="8">
        <v>1405</v>
      </c>
      <c r="AC48" s="8">
        <v>293276</v>
      </c>
      <c r="AD48" s="8">
        <v>273652</v>
      </c>
      <c r="AE48" s="8">
        <v>296080.45062999998</v>
      </c>
    </row>
    <row r="49" spans="13:29" x14ac:dyDescent="0.2">
      <c r="M49" s="18"/>
      <c r="R49" s="46"/>
      <c r="S49" s="11"/>
      <c r="V49" s="11"/>
      <c r="W49" s="11"/>
      <c r="AC49" s="11"/>
    </row>
    <row r="50" spans="13:29" x14ac:dyDescent="0.2">
      <c r="M50" s="45"/>
      <c r="N50" s="45"/>
      <c r="O50" s="45"/>
      <c r="P50" s="45"/>
      <c r="Q50" s="45"/>
      <c r="R50" s="45"/>
      <c r="S50" s="45"/>
      <c r="T50" s="45"/>
      <c r="U50" s="45"/>
      <c r="V50" s="45"/>
      <c r="W50" s="45"/>
    </row>
    <row r="51" spans="13:29" x14ac:dyDescent="0.2">
      <c r="R51" s="45"/>
    </row>
  </sheetData>
  <conditionalFormatting sqref="A33">
    <cfRule type="cellIs" dxfId="5" priority="1" operator="equal">
      <formula>0</formula>
    </cfRule>
  </conditionalFormatting>
  <conditionalFormatting sqref="B6:U9 V6:AE48 B10:T12 U10:U29 Q18:T28 B19:O23 O24:O28 B24:N38 O29:T29 O30:U38 B39:U48">
    <cfRule type="cellIs" dxfId="4" priority="177" operator="equal">
      <formula>0</formula>
    </cfRule>
  </conditionalFormatting>
  <conditionalFormatting sqref="O18:P18">
    <cfRule type="cellIs" dxfId="3" priority="83" operator="equal">
      <formula>0</formula>
    </cfRule>
  </conditionalFormatting>
  <conditionalFormatting sqref="O13:T17 B13:N18">
    <cfRule type="cellIs" dxfId="2" priority="107" operator="equal">
      <formula>0</formula>
    </cfRule>
  </conditionalFormatting>
  <conditionalFormatting sqref="P19:P28">
    <cfRule type="cellIs" dxfId="1" priority="44" operator="equal">
      <formula>0</formula>
    </cfRule>
  </conditionalFormatting>
  <conditionalFormatting sqref="R49">
    <cfRule type="cellIs" dxfId="0" priority="3" operator="equal">
      <formula>0</formula>
    </cfRule>
  </conditionalFormatting>
  <hyperlinks>
    <hyperlink ref="AE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G15" sqref="G15"/>
    </sheetView>
  </sheetViews>
  <sheetFormatPr defaultColWidth="8.5703125" defaultRowHeight="15" x14ac:dyDescent="0.25"/>
  <cols>
    <col min="1" max="1" width="18.42578125" style="1" bestFit="1" customWidth="1"/>
    <col min="2" max="2" width="23.42578125" style="1" customWidth="1"/>
    <col min="3" max="10" width="8.5703125" style="1"/>
    <col min="11" max="11" width="12.140625" style="1" bestFit="1" customWidth="1"/>
    <col min="12" max="16384" width="8.5703125" style="1"/>
  </cols>
  <sheetData>
    <row r="1" spans="1:11" ht="15.75" x14ac:dyDescent="0.25">
      <c r="A1" s="22" t="s">
        <v>144</v>
      </c>
      <c r="B1" s="22"/>
      <c r="E1" s="23" t="s">
        <v>9</v>
      </c>
    </row>
    <row r="5" spans="1:11" x14ac:dyDescent="0.25">
      <c r="A5" s="3" t="s">
        <v>145</v>
      </c>
      <c r="B5" s="26" t="s">
        <v>146</v>
      </c>
    </row>
    <row r="6" spans="1:11" ht="14.45" customHeight="1" x14ac:dyDescent="0.25">
      <c r="A6" s="3" t="s">
        <v>147</v>
      </c>
      <c r="B6" s="26" t="s">
        <v>148</v>
      </c>
      <c r="C6" s="25"/>
      <c r="D6" s="25"/>
      <c r="E6" s="25"/>
      <c r="F6" s="25"/>
      <c r="G6" s="25"/>
      <c r="H6" s="25"/>
      <c r="I6" s="25"/>
      <c r="J6" s="25"/>
      <c r="K6" s="21"/>
    </row>
    <row r="7" spans="1:11" x14ac:dyDescent="0.25">
      <c r="A7" s="3" t="s">
        <v>149</v>
      </c>
      <c r="B7" s="26" t="s">
        <v>150</v>
      </c>
      <c r="C7" s="25"/>
      <c r="D7" s="25"/>
      <c r="E7" s="25"/>
      <c r="F7" s="25"/>
      <c r="G7" s="25"/>
      <c r="H7" s="25"/>
      <c r="I7" s="25"/>
      <c r="J7" s="25"/>
      <c r="K7" s="21"/>
    </row>
    <row r="8" spans="1:11" x14ac:dyDescent="0.25">
      <c r="A8" s="3" t="s">
        <v>151</v>
      </c>
      <c r="B8" s="27">
        <v>44333</v>
      </c>
      <c r="C8" s="25"/>
      <c r="D8" s="25"/>
      <c r="E8" s="25"/>
      <c r="F8" s="25"/>
      <c r="G8" s="25"/>
      <c r="H8" s="25"/>
      <c r="I8" s="25"/>
      <c r="J8" s="25"/>
      <c r="K8" s="21"/>
    </row>
    <row r="9" spans="1:11" x14ac:dyDescent="0.25">
      <c r="A9" s="3" t="s">
        <v>152</v>
      </c>
      <c r="B9" s="28">
        <v>20</v>
      </c>
      <c r="C9" s="25"/>
      <c r="D9" s="25"/>
      <c r="E9" s="25"/>
      <c r="F9" s="25"/>
      <c r="G9" s="25"/>
      <c r="H9" s="25"/>
      <c r="I9" s="25"/>
      <c r="J9" s="25"/>
      <c r="K9" s="21"/>
    </row>
    <row r="10" spans="1:11" x14ac:dyDescent="0.25">
      <c r="A10" s="3" t="s">
        <v>153</v>
      </c>
      <c r="B10" s="29">
        <v>50797017</v>
      </c>
      <c r="C10" s="25"/>
      <c r="D10" s="25"/>
      <c r="E10" s="25"/>
      <c r="F10" s="25"/>
      <c r="G10" s="25"/>
      <c r="H10" s="25"/>
      <c r="I10" s="25"/>
      <c r="J10" s="25"/>
      <c r="K10" s="21"/>
    </row>
    <row r="11" spans="1:11" x14ac:dyDescent="0.25">
      <c r="A11" s="3" t="s">
        <v>154</v>
      </c>
      <c r="B11" s="25" t="s">
        <v>155</v>
      </c>
      <c r="C11" s="25"/>
      <c r="D11" s="25"/>
      <c r="E11" s="25"/>
      <c r="F11" s="25"/>
      <c r="G11" s="25"/>
      <c r="H11" s="25"/>
      <c r="I11" s="25"/>
      <c r="J11" s="25"/>
      <c r="K11" s="21"/>
    </row>
    <row r="12" spans="1:11" x14ac:dyDescent="0.25">
      <c r="A12" s="3" t="s">
        <v>156</v>
      </c>
      <c r="B12" s="2" t="s">
        <v>163</v>
      </c>
      <c r="C12" s="21"/>
      <c r="D12" s="21"/>
      <c r="E12" s="21"/>
      <c r="F12" s="21"/>
      <c r="G12" s="21"/>
      <c r="H12" s="21"/>
      <c r="I12" s="21"/>
      <c r="J12" s="21"/>
      <c r="K12" s="21"/>
    </row>
    <row r="13" spans="1:11" x14ac:dyDescent="0.25">
      <c r="A13" s="3" t="s">
        <v>157</v>
      </c>
      <c r="B13" s="30" t="s">
        <v>158</v>
      </c>
      <c r="C13" s="2"/>
    </row>
    <row r="14" spans="1:11" x14ac:dyDescent="0.25">
      <c r="A14" s="2"/>
      <c r="B14" s="2"/>
      <c r="C14" s="2"/>
    </row>
    <row r="15" spans="1:11" x14ac:dyDescent="0.25">
      <c r="A15" s="2"/>
      <c r="B15" s="2"/>
      <c r="C15" s="2"/>
    </row>
    <row r="16" spans="1:11" x14ac:dyDescent="0.25">
      <c r="A16" s="2"/>
      <c r="B16" s="2"/>
      <c r="C16" s="2"/>
    </row>
    <row r="17" spans="1:3" x14ac:dyDescent="0.25">
      <c r="A17" s="2"/>
      <c r="B17" s="2"/>
      <c r="C17" s="2"/>
    </row>
    <row r="18" spans="1:3" x14ac:dyDescent="0.25">
      <c r="A18" s="2"/>
      <c r="B18" s="2"/>
      <c r="C18" s="2"/>
    </row>
    <row r="19" spans="1:3" x14ac:dyDescent="0.25">
      <c r="A19" s="2"/>
      <c r="B19" s="2"/>
      <c r="C19" s="2"/>
    </row>
    <row r="20" spans="1:3" x14ac:dyDescent="0.25">
      <c r="A20" s="2"/>
      <c r="B20" s="2"/>
      <c r="C20" s="2"/>
    </row>
    <row r="21" spans="1:3" x14ac:dyDescent="0.25">
      <c r="A21" s="2"/>
      <c r="B21" s="2"/>
      <c r="C21" s="2"/>
    </row>
    <row r="22" spans="1:3" x14ac:dyDescent="0.25">
      <c r="A22" s="2"/>
      <c r="B22" s="2"/>
      <c r="C22" s="2"/>
    </row>
    <row r="23" spans="1:3" x14ac:dyDescent="0.2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5703125" defaultRowHeight="15" x14ac:dyDescent="0.25"/>
  <cols>
    <col min="1" max="10" width="8.5703125" style="1"/>
    <col min="11" max="11" width="12.140625" style="1" bestFit="1" customWidth="1"/>
    <col min="12" max="16384" width="8.5703125" style="1"/>
  </cols>
  <sheetData>
    <row r="1" spans="2:11" ht="15.75" x14ac:dyDescent="0.25">
      <c r="B1" s="22" t="s">
        <v>159</v>
      </c>
      <c r="K1" s="23" t="s">
        <v>9</v>
      </c>
    </row>
    <row r="5" spans="2:11" ht="14.45" customHeight="1" x14ac:dyDescent="0.25">
      <c r="B5" s="79" t="s">
        <v>160</v>
      </c>
      <c r="C5" s="79"/>
      <c r="D5" s="79"/>
      <c r="E5" s="79"/>
      <c r="F5" s="79"/>
      <c r="G5" s="79"/>
      <c r="H5" s="79"/>
      <c r="I5" s="79"/>
      <c r="J5" s="79"/>
      <c r="K5" s="21"/>
    </row>
    <row r="6" spans="2:11" x14ac:dyDescent="0.25">
      <c r="B6" s="79"/>
      <c r="C6" s="79"/>
      <c r="D6" s="79"/>
      <c r="E6" s="79"/>
      <c r="F6" s="79"/>
      <c r="G6" s="79"/>
      <c r="H6" s="79"/>
      <c r="I6" s="79"/>
      <c r="J6" s="79"/>
      <c r="K6" s="21"/>
    </row>
    <row r="7" spans="2:11" x14ac:dyDescent="0.25">
      <c r="B7" s="79"/>
      <c r="C7" s="79"/>
      <c r="D7" s="79"/>
      <c r="E7" s="79"/>
      <c r="F7" s="79"/>
      <c r="G7" s="79"/>
      <c r="H7" s="79"/>
      <c r="I7" s="79"/>
      <c r="J7" s="79"/>
      <c r="K7" s="21"/>
    </row>
    <row r="8" spans="2:11" x14ac:dyDescent="0.25">
      <c r="B8" s="79"/>
      <c r="C8" s="79"/>
      <c r="D8" s="79"/>
      <c r="E8" s="79"/>
      <c r="F8" s="79"/>
      <c r="G8" s="79"/>
      <c r="H8" s="79"/>
      <c r="I8" s="79"/>
      <c r="J8" s="79"/>
      <c r="K8" s="21"/>
    </row>
    <row r="9" spans="2:11" x14ac:dyDescent="0.25">
      <c r="B9" s="79"/>
      <c r="C9" s="79"/>
      <c r="D9" s="79"/>
      <c r="E9" s="79"/>
      <c r="F9" s="79"/>
      <c r="G9" s="79"/>
      <c r="H9" s="79"/>
      <c r="I9" s="79"/>
      <c r="J9" s="79"/>
      <c r="K9" s="21"/>
    </row>
    <row r="10" spans="2:11" x14ac:dyDescent="0.25">
      <c r="B10" s="79"/>
      <c r="C10" s="79"/>
      <c r="D10" s="79"/>
      <c r="E10" s="79"/>
      <c r="F10" s="79"/>
      <c r="G10" s="79"/>
      <c r="H10" s="79"/>
      <c r="I10" s="79"/>
      <c r="J10" s="79"/>
      <c r="K10" s="21"/>
    </row>
    <row r="11" spans="2:11" x14ac:dyDescent="0.25">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 GetNinjas</dc:creator>
  <cp:keywords/>
  <dc:description/>
  <cp:lastModifiedBy>Gabriel Alves</cp:lastModifiedBy>
  <cp:revision/>
  <dcterms:created xsi:type="dcterms:W3CDTF">2021-05-07T14:37:02Z</dcterms:created>
  <dcterms:modified xsi:type="dcterms:W3CDTF">2024-08-14T15:15:51Z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