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tlasneo.sharepoint.com/sites/Financeiro/Documentos/Arandu - RI/REAG INVESTIMENTOS SA/2024/4T24/Dados históricos/"/>
    </mc:Choice>
  </mc:AlternateContent>
  <xr:revisionPtr revIDLastSave="292" documentId="13_ncr:1_{6BFDEE8A-1D92-458C-9551-D158FC84DA1C}" xr6:coauthVersionLast="47" xr6:coauthVersionMax="47" xr10:uidLastSave="{1360AA98-D4F1-415C-83BE-9E4DCEBFA304}"/>
  <bookViews>
    <workbookView xWindow="-110" yWindow="-110" windowWidth="19420" windowHeight="10300" tabRatio="835" activeTab="5"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 i="9" l="1"/>
  <c r="AH10" i="8"/>
  <c r="Y49" i="8" l="1"/>
  <c r="AH49" i="8"/>
  <c r="AH43" i="8"/>
  <c r="Y47" i="8"/>
  <c r="Y46" i="8"/>
  <c r="Y45" i="8"/>
  <c r="Y43" i="8" s="1"/>
  <c r="Y44" i="8"/>
  <c r="W38" i="8"/>
  <c r="Y26" i="8" l="1"/>
  <c r="Y27" i="8"/>
  <c r="Y29" i="8"/>
  <c r="Y24" i="8" s="1"/>
  <c r="Y30" i="8"/>
  <c r="Y31" i="8"/>
  <c r="Y32" i="8"/>
  <c r="Y33" i="8"/>
  <c r="Y34" i="8"/>
  <c r="Y35" i="8"/>
  <c r="Y36" i="8"/>
  <c r="AH24" i="8"/>
  <c r="AH38" i="8" s="1"/>
  <c r="Y25" i="8"/>
  <c r="Y22" i="8" l="1"/>
  <c r="Y21" i="8"/>
  <c r="Y20" i="8"/>
  <c r="Y19" i="8"/>
  <c r="Y17" i="8"/>
  <c r="Y16" i="8"/>
  <c r="Y15" i="8"/>
  <c r="Y14" i="8"/>
  <c r="Y13" i="8"/>
  <c r="Y12" i="8"/>
  <c r="Y11" i="8"/>
  <c r="Y7" i="8"/>
  <c r="AD46" i="9"/>
  <c r="AD45" i="9"/>
  <c r="AD44" i="9"/>
  <c r="AD43" i="9"/>
  <c r="AD42" i="9"/>
  <c r="U46" i="9"/>
  <c r="U42" i="9"/>
  <c r="AD37" i="9"/>
  <c r="U37" i="9"/>
  <c r="AD34" i="9"/>
  <c r="AD33" i="9"/>
  <c r="AD32" i="9"/>
  <c r="AD31" i="9"/>
  <c r="AD30" i="9"/>
  <c r="AD29" i="9"/>
  <c r="AD28" i="9"/>
  <c r="AD27" i="9"/>
  <c r="AD26" i="9"/>
  <c r="AD25" i="9"/>
  <c r="AD23" i="9"/>
  <c r="AD22" i="9"/>
  <c r="AD21" i="9"/>
  <c r="AD20" i="9"/>
  <c r="AD19" i="9"/>
  <c r="AD18" i="9"/>
  <c r="U17" i="9"/>
  <c r="AD17" i="9" s="1"/>
  <c r="AC15" i="9"/>
  <c r="AB15" i="9"/>
  <c r="AA15" i="9"/>
  <c r="W15" i="9"/>
  <c r="AC14" i="9"/>
  <c r="AB14" i="9"/>
  <c r="AA14" i="9"/>
  <c r="AC13" i="9"/>
  <c r="AB13" i="9"/>
  <c r="AA13" i="9"/>
  <c r="Y13" i="9"/>
  <c r="Z15" i="9"/>
  <c r="Y15" i="9"/>
  <c r="X15" i="9"/>
  <c r="Z14" i="9"/>
  <c r="Y14" i="9"/>
  <c r="X14" i="9"/>
  <c r="W14" i="9"/>
  <c r="Z13" i="9"/>
  <c r="X13" i="9"/>
  <c r="W13" i="9"/>
  <c r="AD15" i="9"/>
  <c r="AD14" i="9"/>
  <c r="AD13" i="9"/>
  <c r="AD12" i="9"/>
  <c r="AD11" i="9"/>
  <c r="AD10" i="9"/>
  <c r="AD9" i="9"/>
  <c r="U8" i="9"/>
  <c r="U7" i="9" s="1"/>
  <c r="AH39" i="1"/>
  <c r="AH42" i="1" s="1"/>
  <c r="AH38" i="1"/>
  <c r="AH36" i="1"/>
  <c r="AH35" i="1"/>
  <c r="Y40" i="1"/>
  <c r="Y38" i="1"/>
  <c r="Y37" i="1"/>
  <c r="Y36" i="1"/>
  <c r="Y35" i="1"/>
  <c r="AH29" i="1"/>
  <c r="Y29" i="1"/>
  <c r="Y22" i="1"/>
  <c r="Y18" i="1"/>
  <c r="Y17" i="1"/>
  <c r="Y16" i="1" s="1"/>
  <c r="AH16" i="1"/>
  <c r="AH10" i="1"/>
  <c r="AH8" i="1"/>
  <c r="AH9" i="1" s="1"/>
  <c r="Y14" i="1"/>
  <c r="Y13" i="1"/>
  <c r="Y12" i="1"/>
  <c r="Y11" i="1"/>
  <c r="Y7" i="1"/>
  <c r="Y6" i="1"/>
  <c r="Y10" i="8" l="1"/>
  <c r="Y38" i="8" s="1"/>
  <c r="AD6" i="9"/>
  <c r="AD7" i="9"/>
  <c r="AD8" i="9"/>
  <c r="Y39" i="1"/>
  <c r="Y42" i="1" s="1"/>
  <c r="AH20" i="1"/>
  <c r="AH24" i="1" s="1"/>
  <c r="Y10" i="1"/>
  <c r="Y8" i="1"/>
  <c r="Y9" i="1" s="1"/>
  <c r="Y20" i="1" l="1"/>
  <c r="Y24" i="1" s="1"/>
  <c r="AG18" i="10" l="1"/>
  <c r="AG14" i="10"/>
  <c r="AG13" i="10"/>
  <c r="AG12" i="10"/>
  <c r="Y14" i="10"/>
  <c r="AF18" i="10" l="1"/>
  <c r="AE18" i="10"/>
  <c r="AD18" i="10"/>
  <c r="AF14" i="10"/>
  <c r="AE14" i="10"/>
  <c r="AD14" i="10"/>
  <c r="AF13" i="10"/>
  <c r="AF12" i="10"/>
  <c r="AE12" i="10"/>
  <c r="AD12" i="10"/>
  <c r="X10" i="8" l="1"/>
  <c r="X24" i="8"/>
  <c r="X38" i="8" s="1"/>
  <c r="X43" i="8"/>
  <c r="X49" i="8"/>
  <c r="X56" i="8"/>
  <c r="X55" i="8" l="1"/>
  <c r="AG49" i="8" l="1"/>
  <c r="AG43" i="8"/>
  <c r="AG24" i="8"/>
  <c r="AG10" i="8"/>
  <c r="AC46" i="9"/>
  <c r="AC45" i="9"/>
  <c r="AC44" i="9"/>
  <c r="AC43" i="9"/>
  <c r="AC41" i="9"/>
  <c r="AC40" i="9"/>
  <c r="AC39" i="9"/>
  <c r="AC38" i="9"/>
  <c r="AC33" i="9"/>
  <c r="AC32" i="9"/>
  <c r="AC31" i="9"/>
  <c r="AC30" i="9"/>
  <c r="AC29" i="9"/>
  <c r="AC28" i="9"/>
  <c r="AC27" i="9"/>
  <c r="AC26" i="9"/>
  <c r="AC22" i="9"/>
  <c r="AC21" i="9"/>
  <c r="AC20" i="9"/>
  <c r="AC19" i="9"/>
  <c r="AC18" i="9"/>
  <c r="AC12" i="9"/>
  <c r="AC11" i="9"/>
  <c r="AC10" i="9"/>
  <c r="AC9" i="9"/>
  <c r="AC8" i="9"/>
  <c r="AC42" i="9"/>
  <c r="AC37" i="9"/>
  <c r="AC7" i="9"/>
  <c r="AG38" i="8" l="1"/>
  <c r="AG55" i="8" s="1"/>
  <c r="AC6" i="9"/>
  <c r="AC25" i="9"/>
  <c r="AC17" i="9"/>
  <c r="O42" i="9"/>
  <c r="O37" i="9"/>
  <c r="O26" i="9"/>
  <c r="O17" i="9"/>
  <c r="O7" i="9"/>
  <c r="S38" i="1"/>
  <c r="S16" i="1"/>
  <c r="S36" i="1" s="1"/>
  <c r="S10" i="1"/>
  <c r="S8" i="1"/>
  <c r="O6" i="9" l="1"/>
  <c r="S20" i="1"/>
  <c r="S24" i="1" s="1"/>
  <c r="S35" i="1" s="1"/>
  <c r="S39" i="1" s="1"/>
  <c r="S42" i="1" s="1"/>
  <c r="O25" i="9"/>
</calcChain>
</file>

<file path=xl/sharedStrings.xml><?xml version="1.0" encoding="utf-8"?>
<sst xmlns="http://schemas.openxmlformats.org/spreadsheetml/2006/main" count="278" uniqueCount="184">
  <si>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</si>
  <si>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</si>
  <si>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</si>
  <si>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</si>
  <si>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</si>
  <si>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</si>
  <si>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</si>
  <si>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</si>
  <si>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</si>
  <si>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</si>
  <si>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</si>
  <si>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</si>
  <si>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</si>
  <si>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</si>
  <si>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</si>
  <si>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</si>
  <si>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</si>
  <si>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</si>
  <si>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</si>
  <si>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</si>
  <si>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</si>
  <si>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</si>
  <si>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</si>
  <si>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</si>
  <si>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</si>
  <si>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</si>
  <si>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</si>
  <si>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</si>
  <si>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</si>
  <si>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</si>
  <si>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</si>
  <si>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</si>
  <si>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</si>
  <si>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</si>
  <si>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</si>
  <si>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</si>
  <si>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</si>
  <si>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</si>
  <si>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</si>
  <si>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</si>
  <si>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</si>
  <si>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</si>
  <si>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</si>
  <si>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</si>
  <si>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</si>
  <si>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</si>
  <si>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</si>
  <si>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</si>
  <si>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</si>
  <si>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</si>
  <si>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</si>
  <si>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</si>
  <si>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</si>
  <si>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</si>
  <si>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</si>
  <si>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</si>
  <si>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</si>
  <si>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</si>
  <si>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</si>
  <si>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</si>
  <si>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</si>
  <si>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</si>
  <si>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</si>
  <si>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</si>
  <si>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</si>
  <si>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</si>
  <si>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</si>
  <si>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</si>
  <si>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</si>
  <si>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</si>
  <si>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</si>
  <si>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</si>
  <si>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</si>
  <si>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</si>
  <si>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</si>
  <si>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</si>
  <si>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</si>
  <si>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</si>
  <si>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</si>
  <si>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</si>
  <si>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</si>
  <si>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</si>
  <si>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</si>
  <si>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</si>
  <si>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</si>
  <si>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</si>
  <si>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</si>
  <si>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</si>
  <si>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</si>
  <si>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</si>
  <si>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</si>
  <si>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</si>
  <si>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</si>
  <si>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</si>
  <si>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</si>
  <si>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</si>
  <si>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</si>
  <si>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</si>
  <si>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</si>
  <si>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</si>
  <si>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</si>
  <si>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</si>
  <si>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</si>
  <si>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</si>
  <si>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</si>
  <si>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</si>
  <si>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</si>
  <si>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</si>
  <si>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</si>
  <si>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</si>
  <si>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</si>
  <si>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</si>
  <si>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</si>
  <si>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</si>
  <si>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</si>
  <si>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</si>
  <si>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</si>
  <si>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</si>
  <si>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</si>
  <si>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</si>
  <si>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</si>
  <si>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</si>
  <si>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</si>
  <si>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</si>
  <si>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</si>
  <si>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</si>
  <si>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</si>
  <si>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</si>
  <si>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</si>
  <si>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</si>
  <si>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</si>
  <si>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</si>
  <si>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</si>
  <si>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</si>
  <si>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</si>
  <si>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</si>
  <si>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</si>
  <si>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</si>
  <si>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</si>
  <si>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</si>
  <si>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</si>
  <si>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</si>
  <si>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</si>
  <si>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</si>
  <si>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</si>
  <si>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</si>
  <si>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</si>
  <si>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</si>
  <si>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</si>
  <si>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</si>
  <si>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</si>
  <si>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</si>
  <si>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</si>
  <si>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</si>
  <si>
    <t>Profits reserve</t>
  </si>
  <si>
    <t>1Q24</t>
  </si>
  <si>
    <t>Intangible</t>
  </si>
  <si>
    <t>Income Taxes</t>
  </si>
  <si>
    <t>Leasing Interests</t>
  </si>
  <si>
    <t>2Q24</t>
  </si>
  <si>
    <t>3Q24</t>
  </si>
  <si>
    <t>4Q24</t>
  </si>
  <si>
    <t>Voltar</t>
  </si>
  <si>
    <t>Discontinued Operations</t>
  </si>
  <si>
    <t xml:space="preserve">   Post-Tax Result</t>
  </si>
  <si>
    <t>Profit After Taxes from Discontinued Operations</t>
  </si>
  <si>
    <t>Receivables from related parties</t>
  </si>
  <si>
    <t>Assets Held for Sale</t>
  </si>
  <si>
    <t>Assets avaiable for Sale</t>
  </si>
  <si>
    <t>Property, Plant and Equipament</t>
  </si>
  <si>
    <t xml:space="preserve">Commitments for capital contributions </t>
  </si>
  <si>
    <t>Liabilities Held for Sale and Discontinued Operations</t>
  </si>
  <si>
    <t>Prejuízo antes dos impostos sobre a renda nas operações em continuidade</t>
  </si>
  <si>
    <t>Lucro antes dos impostos sobre a renda nas operações descontinuadas</t>
  </si>
  <si>
    <t>Disposal of investment property</t>
  </si>
  <si>
    <t>Adjustment to Present Value</t>
  </si>
  <si>
    <t>Non-controlling Interest</t>
  </si>
  <si>
    <t>Related parties</t>
  </si>
  <si>
    <t>Allowance for Doubtful Accounts</t>
  </si>
  <si>
    <t>Properties Held for Sale</t>
  </si>
  <si>
    <t>Acquisition of investment property</t>
  </si>
  <si>
    <t>Acquisition of intangible assets</t>
  </si>
  <si>
    <t>Marketable Securities</t>
  </si>
  <si>
    <t>Non-controlling interests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</si>
</sst>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6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sz val="8"/>
      <color theme="4"/>
      <name val="Calibri"/>
      <family val="2"/>
      <scheme val="minor"/>
    </font>
    <font>
      <b/>
      <sz val="10"/>
      <color theme="0"/>
      <name val="Calibri"/>
    </font>
    <font>
      <b/>
      <sz val="10"/>
      <color rgb="FFFFFFFF"/>
      <name val="Calibri"/>
    </font>
    <font>
      <sz val="10"/>
      <color theme="1"/>
      <name val="Calibri"/>
    </font>
    <font>
      <sz val="11"/>
      <color theme="1"/>
      <name val="Calibri"/>
    </font>
    <font>
      <sz val="8"/>
      <color theme="1"/>
      <name val="Calibri"/>
    </font>
    <font>
      <b/>
      <u/>
      <sz val="8"/>
      <color rgb="FF0070C0"/>
      <name val="Calibri"/>
      <family val="2"/>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1" fillId="0" borderId="0"/>
    <xf numFmtId="43" fontId="1" fillId="0" borderId="0" applyFont="0" applyFill="0" applyBorder="0" applyAlignment="0" applyProtection="0"/>
  </cellStyleXfs>
  <cellXfs count="7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0" fontId="0" fillId="60" borderId="0" xfId="0" applyFill="1"/>
    <xf numFmtId="0" fontId="46" fillId="60" borderId="0" xfId="0" applyFont="1" applyFill="1"/>
    <xf numFmtId="0" fontId="42" fillId="61" borderId="0" xfId="0" applyFont="1" applyFill="1"/>
    <xf numFmtId="0" fontId="42" fillId="61" borderId="0" xfId="0" applyFont="1" applyFill="1" applyAlignment="1">
      <alignment horizontal="right"/>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48" fillId="60" borderId="0" xfId="157" applyFont="1" applyFill="1" applyAlignment="1">
      <alignment horizontal="center" vertical="center"/>
    </xf>
    <xf numFmtId="0" fontId="49"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0" fillId="55" borderId="0" xfId="0" applyFont="1" applyFill="1"/>
    <xf numFmtId="0" fontId="16" fillId="60" borderId="0" xfId="157" applyFont="1" applyFill="1"/>
    <xf numFmtId="169" fontId="43" fillId="55" borderId="0" xfId="115" applyNumberFormat="1" applyFont="1" applyFill="1" applyBorder="1" applyAlignment="1">
      <alignment horizontal="right" vertical="center"/>
    </xf>
    <xf numFmtId="3" fontId="52" fillId="62" borderId="0" xfId="0" applyNumberFormat="1" applyFont="1" applyFill="1"/>
    <xf numFmtId="9" fontId="52" fillId="62" borderId="0" xfId="156" applyFont="1" applyFill="1"/>
    <xf numFmtId="170" fontId="53" fillId="62" borderId="0" xfId="156" applyNumberFormat="1" applyFont="1" applyFill="1"/>
    <xf numFmtId="0" fontId="51" fillId="62" borderId="0" xfId="0" applyFont="1" applyFill="1"/>
    <xf numFmtId="9" fontId="52" fillId="62" borderId="0" xfId="0" applyNumberFormat="1" applyFont="1" applyFill="1"/>
    <xf numFmtId="0" fontId="54" fillId="63" borderId="0" xfId="0" applyFont="1" applyFill="1" applyAlignment="1">
      <alignment horizontal="right"/>
    </xf>
    <xf numFmtId="164" fontId="51" fillId="62" borderId="0" xfId="159" applyNumberFormat="1" applyFont="1" applyFill="1"/>
    <xf numFmtId="43" fontId="51" fillId="62" borderId="0" xfId="159" applyFont="1" applyFill="1"/>
    <xf numFmtId="9" fontId="53" fillId="62" borderId="0" xfId="156" applyFont="1" applyFill="1"/>
    <xf numFmtId="170" fontId="52" fillId="62" borderId="0" xfId="0" applyNumberFormat="1" applyFont="1" applyFill="1"/>
    <xf numFmtId="10" fontId="53" fillId="62" borderId="0" xfId="0" applyNumberFormat="1" applyFont="1" applyFill="1"/>
    <xf numFmtId="10" fontId="52" fillId="62" borderId="0" xfId="0" applyNumberFormat="1" applyFont="1" applyFill="1"/>
    <xf numFmtId="170" fontId="51" fillId="62" borderId="0" xfId="0" applyNumberFormat="1" applyFont="1" applyFill="1"/>
    <xf numFmtId="10" fontId="55" fillId="55" borderId="0" xfId="156" applyNumberFormat="1" applyFont="1" applyFill="1" applyBorder="1" applyAlignment="1">
      <alignment horizontal="right" vertical="center"/>
    </xf>
    <xf numFmtId="170" fontId="40" fillId="55" borderId="0" xfId="156" applyNumberFormat="1" applyFont="1" applyFill="1"/>
    <xf numFmtId="164" fontId="40" fillId="55" borderId="0" xfId="159" applyNumberFormat="1" applyFont="1" applyFill="1"/>
    <xf numFmtId="167" fontId="44" fillId="55" borderId="0" xfId="156" applyNumberFormat="1" applyFont="1" applyFill="1" applyBorder="1" applyAlignment="1">
      <alignment horizontal="right" vertical="center"/>
    </xf>
    <xf numFmtId="9" fontId="44" fillId="55" borderId="0" xfId="156" applyFont="1" applyFill="1" applyBorder="1" applyAlignment="1">
      <alignment horizontal="right" vertical="center"/>
    </xf>
    <xf numFmtId="167" fontId="43" fillId="0" borderId="0" xfId="115" applyNumberFormat="1" applyFont="1" applyFill="1" applyBorder="1" applyAlignment="1">
      <alignment horizontal="right" vertical="center"/>
    </xf>
    <xf numFmtId="0" fontId="56" fillId="64" borderId="0" xfId="0" applyFont="1" applyFill="1" applyAlignment="1">
      <alignment horizontal="right"/>
    </xf>
    <xf numFmtId="0" fontId="57" fillId="64" borderId="0" xfId="0" applyFont="1" applyFill="1" applyAlignment="1">
      <alignment horizontal="right"/>
    </xf>
    <xf numFmtId="0" fontId="56" fillId="63" borderId="0" xfId="0" applyFont="1" applyFill="1" applyAlignment="1">
      <alignment horizontal="right"/>
    </xf>
    <xf numFmtId="3" fontId="58" fillId="62" borderId="0" xfId="0" applyNumberFormat="1" applyFont="1" applyFill="1"/>
    <xf numFmtId="0" fontId="59" fillId="62" borderId="0" xfId="0" applyFont="1" applyFill="1" applyAlignment="1">
      <alignment horizontal="center"/>
    </xf>
    <xf numFmtId="10" fontId="58" fillId="62" borderId="0" xfId="0" applyNumberFormat="1" applyFont="1" applyFill="1"/>
    <xf numFmtId="4" fontId="58" fillId="62" borderId="0" xfId="0" applyNumberFormat="1" applyFont="1" applyFill="1"/>
    <xf numFmtId="9" fontId="58" fillId="62" borderId="0" xfId="0" applyNumberFormat="1" applyFont="1" applyFill="1"/>
    <xf numFmtId="0" fontId="59" fillId="62" borderId="0" xfId="0" applyFont="1" applyFill="1"/>
    <xf numFmtId="9" fontId="60" fillId="62" borderId="0" xfId="0" applyNumberFormat="1" applyFont="1" applyFill="1"/>
    <xf numFmtId="9" fontId="59" fillId="62" borderId="0" xfId="0" applyNumberFormat="1" applyFont="1" applyFill="1"/>
    <xf numFmtId="0" fontId="57" fillId="65" borderId="0" xfId="0" applyFont="1" applyFill="1" applyAlignment="1">
      <alignment horizontal="right"/>
    </xf>
    <xf numFmtId="170" fontId="58" fillId="62" borderId="0" xfId="0" applyNumberFormat="1" applyFont="1" applyFill="1"/>
    <xf numFmtId="170" fontId="60" fillId="62" borderId="0" xfId="0" applyNumberFormat="1" applyFont="1" applyFill="1"/>
    <xf numFmtId="170" fontId="59" fillId="62" borderId="0" xfId="0" applyNumberFormat="1" applyFont="1" applyFill="1"/>
    <xf numFmtId="0" fontId="61" fillId="66" borderId="0" xfId="0" applyFont="1" applyFill="1" applyAlignment="1">
      <alignment horizontal="center" vertical="center"/>
    </xf>
    <xf numFmtId="0" fontId="40" fillId="55" borderId="0" xfId="0" applyFont="1" applyFill="1" applyAlignment="1">
      <alignment horizontal="justify" vertical="center" wrapText="1"/>
    </xf>
    <xf numFmtId="9" fontId="40" fillId="55" borderId="0" xfId="0" applyNumberFormat="1" applyFont="1" applyFill="1"/>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35">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603250</xdr:colOff>
      <xdr:row>34</xdr:row>
      <xdr:rowOff>142875</xdr:rowOff>
    </xdr:to>
    <xdr:pic>
      <xdr:nvPicPr>
        <xdr:cNvPr id="4" name="Picture 2">
          <a:extLst>
            <a:ext uri="{FF2B5EF4-FFF2-40B4-BE49-F238E27FC236}">
              <a16:creationId xmlns:a16="http://schemas.microsoft.com/office/drawing/2014/main" id="{8DB929E5-9384-4C60-BC90-AB877ACF7F8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699250" cy="638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9525</xdr:colOff>
      <xdr:row>0</xdr:row>
      <xdr:rowOff>0</xdr:rowOff>
    </xdr:from>
    <xdr:to>
      <xdr:col>0</xdr:col>
      <xdr:colOff>644525</xdr:colOff>
      <xdr:row>4</xdr:row>
      <xdr:rowOff>28575</xdr:rowOff>
    </xdr:to>
    <xdr:pic>
      <xdr:nvPicPr>
        <xdr:cNvPr id="4" name="Imagem 3">
          <a:extLst>
            <a:ext uri="{FF2B5EF4-FFF2-40B4-BE49-F238E27FC236}">
              <a16:creationId xmlns:a16="http://schemas.microsoft.com/office/drawing/2014/main" id="{CB269B97-DD27-41FF-8EF8-025BDCAB465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635000" cy="714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638175</xdr:colOff>
      <xdr:row>4</xdr:row>
      <xdr:rowOff>28575</xdr:rowOff>
    </xdr:to>
    <xdr:pic>
      <xdr:nvPicPr>
        <xdr:cNvPr id="4" name="Imagem 3">
          <a:extLst>
            <a:ext uri="{FF2B5EF4-FFF2-40B4-BE49-F238E27FC236}">
              <a16:creationId xmlns:a16="http://schemas.microsoft.com/office/drawing/2014/main" id="{6DD03621-CD72-4305-949B-8DBE9BE625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8175" cy="7143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31</xdr:row>
      <xdr:rowOff>0</xdr:rowOff>
    </xdr:from>
    <xdr:to>
      <xdr:col>0</xdr:col>
      <xdr:colOff>638175</xdr:colOff>
      <xdr:row>35</xdr:row>
      <xdr:rowOff>66675</xdr:rowOff>
    </xdr:to>
    <xdr:pic>
      <xdr:nvPicPr>
        <xdr:cNvPr id="4" name="Imagem 3">
          <a:extLst>
            <a:ext uri="{FF2B5EF4-FFF2-40B4-BE49-F238E27FC236}">
              <a16:creationId xmlns:a16="http://schemas.microsoft.com/office/drawing/2014/main" id="{1960DE58-D8FB-43E1-B278-242F53682E7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057775"/>
          <a:ext cx="635000" cy="711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638175</xdr:colOff>
      <xdr:row>3</xdr:row>
      <xdr:rowOff>149225</xdr:rowOff>
    </xdr:to>
    <xdr:pic>
      <xdr:nvPicPr>
        <xdr:cNvPr id="4" name="Imagem 3">
          <a:extLst>
            <a:ext uri="{FF2B5EF4-FFF2-40B4-BE49-F238E27FC236}">
              <a16:creationId xmlns:a16="http://schemas.microsoft.com/office/drawing/2014/main" id="{DF72A74F-3CED-48C5-BE4B-AE8F82C594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8175" cy="711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heetViews>
  <sheetFormatPr defaultColWidth="8.7265625" defaultRowHeight="14.5" x14ac:dyDescent="0.35"/>
  <cols>
    <col min="1" max="14" width="8.7265625" style="1"/>
    <col min="15" max="15" width="25.453125" style="1" bestFit="1" customWidth="1"/>
    <col min="16" max="16384" width="8.7265625" style="1"/>
  </cols>
  <sheetData>
    <row r="5" spans="15:16" ht="21" x14ac:dyDescent="0.5">
      <c r="O5" s="38" t="s">
        <v>97</v>
      </c>
      <c r="P5" s="38"/>
    </row>
    <row r="7" spans="15:16" x14ac:dyDescent="0.35">
      <c r="O7" s="39" t="s">
        <v>98</v>
      </c>
    </row>
    <row r="9" spans="15:16" x14ac:dyDescent="0.35">
      <c r="O9" s="39" t="s">
        <v>140</v>
      </c>
    </row>
    <row r="11" spans="15:16" x14ac:dyDescent="0.35">
      <c r="O11" s="39" t="s">
        <v>103</v>
      </c>
    </row>
    <row r="13" spans="15:16" x14ac:dyDescent="0.35">
      <c r="O13" s="39" t="s">
        <v>99</v>
      </c>
    </row>
    <row r="15" spans="15:16" x14ac:dyDescent="0.35">
      <c r="O15" s="39" t="s">
        <v>100</v>
      </c>
    </row>
    <row r="17" spans="15:15" x14ac:dyDescent="0.35">
      <c r="O17" s="39" t="s">
        <v>101</v>
      </c>
    </row>
    <row r="19" spans="15:15" x14ac:dyDescent="0.35">
      <c r="O19" s="39"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U10" sqref="U10:U11"/>
    </sheetView>
  </sheetViews>
  <sheetFormatPr defaultColWidth="8.7265625" defaultRowHeight="14.5" x14ac:dyDescent="0.35"/>
  <cols>
    <col min="1" max="16384" width="8.7265625" style="22"/>
  </cols>
  <sheetData>
    <row r="1" spans="1:17" ht="15.5" x14ac:dyDescent="0.35">
      <c r="A1" s="23" t="s">
        <v>128</v>
      </c>
      <c r="Q1" s="29" t="s">
        <v>106</v>
      </c>
    </row>
    <row r="2" spans="1:17" ht="15.5" x14ac:dyDescent="0.35">
      <c r="A2" s="23"/>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G1000"/>
  <sheetViews>
    <sheetView workbookViewId="0">
      <pane xSplit="1" ySplit="5" topLeftCell="H6" activePane="bottomRight" state="frozen"/>
      <selection pane="topRight" activeCell="B1" sqref="B1"/>
      <selection pane="bottomLeft" activeCell="A6" sqref="A6"/>
      <selection pane="bottomRight" activeCell="AG12" sqref="AG12"/>
    </sheetView>
  </sheetViews>
  <sheetFormatPr defaultColWidth="8.7265625" defaultRowHeight="14.5" x14ac:dyDescent="0.35"/>
  <cols>
    <col min="1" max="1" width="26.453125" style="1" bestFit="1" customWidth="1"/>
    <col min="2" max="5" width="8.7265625" style="1" hidden="1" customWidth="1"/>
    <col min="6" max="7" width="7.08984375" style="1" bestFit="1" customWidth="1"/>
    <col min="8" max="13" width="8.453125" style="1" bestFit="1" customWidth="1"/>
    <col min="14" max="24" width="8.7265625" style="1" customWidth="1"/>
    <col min="25" max="25" width="7.08984375" customWidth="1"/>
    <col min="26" max="26" width="3.1796875" style="1" customWidth="1"/>
    <col min="27" max="28" width="8.453125" style="1" bestFit="1" customWidth="1"/>
    <col min="29" max="32" width="8.7265625" style="1"/>
    <col min="33" max="33" width="8.453125" bestFit="1" customWidth="1"/>
    <col min="34" max="16384" width="8.7265625" style="1"/>
  </cols>
  <sheetData>
    <row r="1" spans="1:33" x14ac:dyDescent="0.35">
      <c r="A1" s="31" t="s">
        <v>139</v>
      </c>
      <c r="Y1" s="44"/>
      <c r="AG1" s="75" t="s">
        <v>162</v>
      </c>
    </row>
    <row r="2" spans="1:33" x14ac:dyDescent="0.35">
      <c r="Y2" s="44"/>
      <c r="AG2" s="44"/>
    </row>
    <row r="3" spans="1:33" x14ac:dyDescent="0.35">
      <c r="Y3" s="44"/>
      <c r="AG3" s="44"/>
    </row>
    <row r="4" spans="1:33" x14ac:dyDescent="0.35">
      <c r="Y4" s="44"/>
      <c r="AG4" s="44"/>
    </row>
    <row r="5" spans="1:33"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159</v>
      </c>
      <c r="X5" s="5" t="s">
        <v>160</v>
      </c>
      <c r="Y5" s="71" t="s">
        <v>161</v>
      </c>
      <c r="Z5" s="6"/>
      <c r="AA5" s="60">
        <v>2018</v>
      </c>
      <c r="AB5" s="60">
        <v>2019</v>
      </c>
      <c r="AC5" s="60">
        <v>2020</v>
      </c>
      <c r="AD5" s="60">
        <v>2021</v>
      </c>
      <c r="AE5" s="61">
        <v>2022</v>
      </c>
      <c r="AF5" s="61">
        <v>2023</v>
      </c>
      <c r="AG5" s="61">
        <v>2024</v>
      </c>
    </row>
    <row r="6" spans="1:33" x14ac:dyDescent="0.35">
      <c r="A6" s="24" t="s">
        <v>68</v>
      </c>
      <c r="B6" s="25"/>
      <c r="C6" s="25"/>
      <c r="D6" s="25"/>
      <c r="E6" s="25"/>
      <c r="F6" s="25"/>
      <c r="G6" s="25"/>
      <c r="H6" s="25"/>
      <c r="I6" s="25"/>
      <c r="J6" s="25"/>
      <c r="K6" s="25"/>
      <c r="L6" s="25"/>
      <c r="M6" s="25"/>
      <c r="N6" s="25"/>
      <c r="O6" s="25"/>
      <c r="P6" s="25"/>
      <c r="Q6" s="25"/>
      <c r="R6" s="46"/>
      <c r="S6" s="25"/>
      <c r="T6" s="25"/>
      <c r="U6" s="25"/>
      <c r="V6" s="46"/>
      <c r="W6" s="46"/>
      <c r="X6" s="46"/>
      <c r="Y6" s="62"/>
      <c r="Z6" s="6"/>
      <c r="AA6" s="62"/>
      <c r="AB6" s="62"/>
      <c r="AC6" s="62"/>
      <c r="AD6" s="62"/>
      <c r="AE6" s="62"/>
      <c r="AF6" s="62"/>
      <c r="AG6" s="62"/>
    </row>
    <row r="7" spans="1:33" x14ac:dyDescent="0.35">
      <c r="A7" s="2" t="s">
        <v>127</v>
      </c>
      <c r="R7" s="47"/>
      <c r="V7" s="44"/>
      <c r="W7" s="44"/>
      <c r="X7" s="44"/>
      <c r="Y7" s="68"/>
      <c r="AA7" s="63">
        <v>366</v>
      </c>
      <c r="AB7" s="63">
        <v>623</v>
      </c>
      <c r="AC7" s="63">
        <v>963</v>
      </c>
      <c r="AD7" s="63">
        <v>1485</v>
      </c>
      <c r="AE7" s="64" t="s">
        <v>131</v>
      </c>
      <c r="AF7" s="64" t="s">
        <v>131</v>
      </c>
      <c r="AG7" s="64" t="s">
        <v>131</v>
      </c>
    </row>
    <row r="8" spans="1:33" x14ac:dyDescent="0.35">
      <c r="A8" s="2" t="s">
        <v>67</v>
      </c>
      <c r="R8" s="47"/>
      <c r="V8" s="44"/>
      <c r="W8" s="44"/>
      <c r="X8" s="44"/>
      <c r="Y8" s="68"/>
      <c r="AA8" s="65">
        <v>4.3200000000000002E-2</v>
      </c>
      <c r="AB8" s="65">
        <v>0.04</v>
      </c>
      <c r="AC8" s="65">
        <v>4.9099999999999998E-2</v>
      </c>
      <c r="AD8" s="65">
        <v>4.8099999999999997E-2</v>
      </c>
      <c r="AE8" s="64" t="s">
        <v>131</v>
      </c>
      <c r="AF8" s="64" t="s">
        <v>131</v>
      </c>
      <c r="AG8" s="64" t="s">
        <v>131</v>
      </c>
    </row>
    <row r="9" spans="1:33" x14ac:dyDescent="0.35">
      <c r="A9" s="2" t="s">
        <v>70</v>
      </c>
      <c r="R9" s="48"/>
      <c r="V9" s="44"/>
      <c r="W9" s="44"/>
      <c r="X9" s="44"/>
      <c r="Y9" s="68"/>
      <c r="AA9" s="66">
        <v>7</v>
      </c>
      <c r="AB9" s="66">
        <v>8.1999999999999993</v>
      </c>
      <c r="AC9" s="66">
        <v>14.1</v>
      </c>
      <c r="AD9" s="66">
        <v>16.600000000000001</v>
      </c>
      <c r="AE9" s="66">
        <v>12.606345451042399</v>
      </c>
      <c r="AF9" s="66">
        <v>15.8713068569449</v>
      </c>
      <c r="AG9" s="66">
        <v>18.240364113640702</v>
      </c>
    </row>
    <row r="10" spans="1:33" ht="3" customHeight="1" x14ac:dyDescent="0.35">
      <c r="A10" s="2"/>
      <c r="R10" s="44"/>
      <c r="V10" s="44"/>
      <c r="W10" s="44"/>
      <c r="X10" s="44"/>
      <c r="Y10" s="68"/>
      <c r="AA10" s="65"/>
      <c r="AB10" s="65"/>
      <c r="AC10" s="65"/>
      <c r="AD10" s="63"/>
      <c r="AE10" s="64"/>
      <c r="AF10" s="64"/>
      <c r="AG10" s="64"/>
    </row>
    <row r="11" spans="1:33" x14ac:dyDescent="0.35">
      <c r="A11" s="24" t="s">
        <v>69</v>
      </c>
      <c r="B11" s="25"/>
      <c r="C11" s="25"/>
      <c r="D11" s="25"/>
      <c r="E11" s="25"/>
      <c r="F11" s="25"/>
      <c r="G11" s="25"/>
      <c r="H11" s="25"/>
      <c r="I11" s="25"/>
      <c r="J11" s="25"/>
      <c r="K11" s="25"/>
      <c r="L11" s="25"/>
      <c r="M11" s="25"/>
      <c r="N11" s="25"/>
      <c r="O11" s="25"/>
      <c r="P11" s="25"/>
      <c r="Q11" s="25"/>
      <c r="R11" s="46"/>
      <c r="S11" s="25"/>
      <c r="T11" s="25"/>
      <c r="U11" s="25"/>
      <c r="V11" s="46"/>
      <c r="W11" s="46"/>
      <c r="X11" s="46"/>
      <c r="Y11" s="62"/>
      <c r="Z11" s="6"/>
      <c r="AA11" s="62"/>
      <c r="AB11" s="62"/>
      <c r="AC11" s="62"/>
      <c r="AD11" s="62"/>
      <c r="AE11" s="62"/>
      <c r="AF11" s="62"/>
      <c r="AG11" s="62"/>
    </row>
    <row r="12" spans="1:33"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41">
        <v>112455</v>
      </c>
      <c r="R12" s="41">
        <v>179059</v>
      </c>
      <c r="S12" s="12">
        <v>182232</v>
      </c>
      <c r="T12" s="12">
        <v>177573</v>
      </c>
      <c r="U12" s="41">
        <v>136121</v>
      </c>
      <c r="V12" s="41">
        <v>163396</v>
      </c>
      <c r="W12" s="41">
        <v>139731</v>
      </c>
      <c r="X12" s="41">
        <v>141635</v>
      </c>
      <c r="Y12" s="63">
        <v>135580</v>
      </c>
      <c r="Z12" s="12"/>
      <c r="AA12" s="63">
        <v>538191</v>
      </c>
      <c r="AB12" s="63">
        <v>415741</v>
      </c>
      <c r="AC12" s="63">
        <v>687990</v>
      </c>
      <c r="AD12" s="63">
        <f>SUM(J12:M12)</f>
        <v>1810892</v>
      </c>
      <c r="AE12" s="63">
        <f>SUM(N12:Q12)</f>
        <v>690125</v>
      </c>
      <c r="AF12" s="63">
        <f>SUM(R12:U12)</f>
        <v>674985</v>
      </c>
      <c r="AG12" s="63">
        <f>SUM(V12:Y12)</f>
        <v>580342</v>
      </c>
    </row>
    <row r="13" spans="1:33"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41">
        <v>171910</v>
      </c>
      <c r="R13" s="41">
        <v>172986</v>
      </c>
      <c r="S13" s="12">
        <v>172987</v>
      </c>
      <c r="T13" s="12">
        <v>167902</v>
      </c>
      <c r="U13" s="41">
        <v>162935</v>
      </c>
      <c r="V13" s="41">
        <v>156295</v>
      </c>
      <c r="W13" s="41">
        <v>152254</v>
      </c>
      <c r="X13" s="41">
        <v>143692</v>
      </c>
      <c r="Y13" s="63">
        <v>140081</v>
      </c>
      <c r="Z13" s="12"/>
      <c r="AA13" s="63">
        <v>78626</v>
      </c>
      <c r="AB13" s="63">
        <v>89121</v>
      </c>
      <c r="AC13" s="63">
        <v>111669</v>
      </c>
      <c r="AD13" s="63">
        <v>215449</v>
      </c>
      <c r="AE13" s="63">
        <v>171910</v>
      </c>
      <c r="AF13" s="63">
        <f>U13</f>
        <v>162935</v>
      </c>
      <c r="AG13" s="63">
        <f>Y13</f>
        <v>140081</v>
      </c>
    </row>
    <row r="14" spans="1:33"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41">
        <v>14640</v>
      </c>
      <c r="R14" s="41">
        <v>18561</v>
      </c>
      <c r="S14" s="12">
        <v>18516</v>
      </c>
      <c r="T14" s="12">
        <v>18999</v>
      </c>
      <c r="U14" s="41">
        <v>16353.57084</v>
      </c>
      <c r="V14" s="41">
        <v>19035.648000000001</v>
      </c>
      <c r="W14" s="41">
        <v>17641.583719999999</v>
      </c>
      <c r="X14" s="41">
        <v>15732.06083</v>
      </c>
      <c r="Y14" s="63">
        <f>14926626.69/1000</f>
        <v>14926.626689999999</v>
      </c>
      <c r="Z14" s="12"/>
      <c r="AA14" s="63">
        <v>17605</v>
      </c>
      <c r="AB14" s="63">
        <v>28446</v>
      </c>
      <c r="AC14" s="63">
        <v>46702</v>
      </c>
      <c r="AD14" s="63">
        <f>SUM(J14:M14)</f>
        <v>70958.591</v>
      </c>
      <c r="AE14" s="63">
        <f>SUM(N14:Q14)</f>
        <v>63499</v>
      </c>
      <c r="AF14" s="63">
        <f>SUM(R14:U14)</f>
        <v>72429.57084</v>
      </c>
      <c r="AG14" s="63">
        <f>SUM(V14:Y14)</f>
        <v>67335.919240000003</v>
      </c>
    </row>
    <row r="15" spans="1:33" x14ac:dyDescent="0.35">
      <c r="A15" s="2" t="s">
        <v>84</v>
      </c>
      <c r="B15" s="21"/>
      <c r="C15" s="21"/>
      <c r="D15" s="21"/>
      <c r="E15" s="21"/>
      <c r="F15" s="21"/>
      <c r="G15" s="21"/>
      <c r="H15" s="21"/>
      <c r="I15" s="21"/>
      <c r="J15" s="21"/>
      <c r="K15" s="21"/>
      <c r="L15" s="21"/>
      <c r="M15" s="21"/>
      <c r="N15" s="21"/>
      <c r="O15" s="21"/>
      <c r="P15" s="21"/>
      <c r="Q15" s="41"/>
      <c r="R15" s="41"/>
      <c r="S15" s="21"/>
      <c r="T15" s="21"/>
      <c r="U15" s="41"/>
      <c r="V15" s="41"/>
      <c r="W15" s="41"/>
      <c r="X15" s="41"/>
      <c r="Y15" s="63"/>
      <c r="Z15" s="12"/>
      <c r="AA15" s="63"/>
      <c r="AB15" s="63"/>
      <c r="AC15" s="63"/>
      <c r="AD15" s="67"/>
      <c r="AE15" s="68"/>
      <c r="AF15" s="68"/>
      <c r="AG15" s="68"/>
    </row>
    <row r="16" spans="1:33"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42">
        <v>0.19</v>
      </c>
      <c r="R16" s="42">
        <v>0.2</v>
      </c>
      <c r="S16" s="21">
        <v>0.19700000000000001</v>
      </c>
      <c r="T16" s="21">
        <v>0.20300000000000001</v>
      </c>
      <c r="U16" s="42">
        <v>0.1844790488232293</v>
      </c>
      <c r="V16" s="50">
        <v>0.21940000000000001</v>
      </c>
      <c r="W16" s="50">
        <v>0.23025893233993358</v>
      </c>
      <c r="X16" s="50">
        <v>0.18273196950127077</v>
      </c>
      <c r="Y16" s="72">
        <v>0.19353082359215965</v>
      </c>
      <c r="Z16" s="12"/>
      <c r="AA16" s="67">
        <v>0.30356193092060874</v>
      </c>
      <c r="AB16" s="67">
        <v>0.28102049890376096</v>
      </c>
      <c r="AC16" s="67">
        <v>0.24453943670543926</v>
      </c>
      <c r="AD16" s="67">
        <v>0.34889999999999999</v>
      </c>
      <c r="AE16" s="67">
        <v>0.21629999999999999</v>
      </c>
      <c r="AF16" s="67">
        <v>0.19719999999999999</v>
      </c>
      <c r="AG16" s="67">
        <v>0.2079</v>
      </c>
    </row>
    <row r="17" spans="1:33"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42">
        <v>0.81</v>
      </c>
      <c r="R17" s="42">
        <v>0.8</v>
      </c>
      <c r="S17" s="21">
        <v>0.80300000000000005</v>
      </c>
      <c r="T17" s="21">
        <v>0.79700000000000004</v>
      </c>
      <c r="U17" s="42">
        <v>0.8155209511767707</v>
      </c>
      <c r="V17" s="50">
        <v>0.78059999999999996</v>
      </c>
      <c r="W17" s="50">
        <v>0.76974106766006645</v>
      </c>
      <c r="X17" s="50">
        <v>0.8172680304987292</v>
      </c>
      <c r="Y17" s="72">
        <v>0.80646917640784033</v>
      </c>
      <c r="Z17" s="12"/>
      <c r="AA17" s="67">
        <v>0.69643806907939132</v>
      </c>
      <c r="AB17" s="67">
        <v>0.71897950109623909</v>
      </c>
      <c r="AC17" s="67">
        <v>0.75546056329456068</v>
      </c>
      <c r="AD17" s="67">
        <v>0.65110000000000001</v>
      </c>
      <c r="AE17" s="67">
        <v>0.78369999999999995</v>
      </c>
      <c r="AF17" s="67">
        <v>0.80279999999999996</v>
      </c>
      <c r="AG17" s="67">
        <v>0.79210000000000003</v>
      </c>
    </row>
    <row r="18" spans="1:33"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41">
        <v>986198</v>
      </c>
      <c r="R18" s="41">
        <v>1083139</v>
      </c>
      <c r="S18" s="12">
        <v>980559</v>
      </c>
      <c r="T18" s="12">
        <v>1049160</v>
      </c>
      <c r="U18" s="41">
        <v>1048207</v>
      </c>
      <c r="V18" s="41">
        <v>1183004</v>
      </c>
      <c r="W18" s="41">
        <v>964337</v>
      </c>
      <c r="X18" s="41">
        <v>900203</v>
      </c>
      <c r="Y18" s="63">
        <v>871925</v>
      </c>
      <c r="Z18" s="12"/>
      <c r="AA18" s="63">
        <v>2057786</v>
      </c>
      <c r="AB18" s="63">
        <v>2565337</v>
      </c>
      <c r="AC18" s="63">
        <v>4178920</v>
      </c>
      <c r="AD18" s="63">
        <f>SUM(J18:M18)</f>
        <v>5197815</v>
      </c>
      <c r="AE18" s="63">
        <f>SUM(N18:Q18)</f>
        <v>4527136</v>
      </c>
      <c r="AF18" s="63">
        <f>SUM(R18:U18)</f>
        <v>4161065</v>
      </c>
      <c r="AG18" s="63">
        <f>SUM(V18:Y18)</f>
        <v>3919469</v>
      </c>
    </row>
    <row r="19" spans="1:33" x14ac:dyDescent="0.35">
      <c r="A19" s="19" t="s">
        <v>71</v>
      </c>
      <c r="B19" s="26">
        <v>0.24422412814734351</v>
      </c>
      <c r="C19" s="26">
        <v>0.21351883231185428</v>
      </c>
      <c r="D19" s="26">
        <v>0.20413317091706293</v>
      </c>
      <c r="E19" s="26">
        <v>0.20441936820456158</v>
      </c>
      <c r="F19" s="26">
        <v>0.21241992874920276</v>
      </c>
      <c r="G19" s="26">
        <v>0.29763875801916539</v>
      </c>
      <c r="H19" s="26">
        <v>0.24031514045475208</v>
      </c>
      <c r="I19" s="26">
        <v>0.21166763452927487</v>
      </c>
      <c r="J19" s="26">
        <v>0.1967764428955977</v>
      </c>
      <c r="K19" s="26">
        <v>0.18560143403008114</v>
      </c>
      <c r="L19" s="26">
        <v>0.15755649188926607</v>
      </c>
      <c r="M19" s="26">
        <v>0.16250000000000001</v>
      </c>
      <c r="N19" s="26">
        <v>0.16869999999999999</v>
      </c>
      <c r="O19" s="26">
        <v>0.16470000000000001</v>
      </c>
      <c r="P19" s="26">
        <v>0.16</v>
      </c>
      <c r="Q19" s="43">
        <v>0.17</v>
      </c>
      <c r="R19" s="43">
        <v>0.16</v>
      </c>
      <c r="S19" s="26">
        <v>0.157</v>
      </c>
      <c r="T19" s="26">
        <v>0.14799999999999999</v>
      </c>
      <c r="U19" s="43">
        <v>0.159720360577634</v>
      </c>
      <c r="V19" s="51">
        <v>0.15074758834289656</v>
      </c>
      <c r="W19" s="51">
        <v>0.13532509900584547</v>
      </c>
      <c r="X19" s="51">
        <v>0.12436750377414872</v>
      </c>
      <c r="Y19" s="73">
        <v>0.12474811480345213</v>
      </c>
      <c r="Z19" s="19"/>
      <c r="AA19" s="69">
        <v>0.25611603927716486</v>
      </c>
      <c r="AB19" s="69">
        <v>0.21596772665735534</v>
      </c>
      <c r="AC19" s="69">
        <v>0.23899158561895342</v>
      </c>
      <c r="AD19" s="69">
        <v>0.17530000000000001</v>
      </c>
      <c r="AE19" s="69">
        <v>0.16657823738424857</v>
      </c>
      <c r="AF19" s="69">
        <v>0.15736290567747191</v>
      </c>
      <c r="AG19" s="69">
        <v>0.13511553225432282</v>
      </c>
    </row>
    <row r="20" spans="1:33" x14ac:dyDescent="0.35">
      <c r="A20" s="19" t="s">
        <v>72</v>
      </c>
      <c r="B20" s="26">
        <v>3.3627328588336385E-2</v>
      </c>
      <c r="C20" s="26">
        <v>4.1496684592311303E-2</v>
      </c>
      <c r="D20" s="26">
        <v>4.1530299026284224E-2</v>
      </c>
      <c r="E20" s="26">
        <v>3.2897066927761009E-2</v>
      </c>
      <c r="F20" s="26">
        <v>4.0260565754521888E-2</v>
      </c>
      <c r="G20" s="26">
        <v>3.3315462229475713E-2</v>
      </c>
      <c r="H20" s="26">
        <v>3.5778576509470229E-2</v>
      </c>
      <c r="I20" s="26">
        <v>3.4432981971636259E-2</v>
      </c>
      <c r="J20" s="26">
        <v>4.416798778581487E-2</v>
      </c>
      <c r="K20" s="26">
        <v>4.5001764096824708E-2</v>
      </c>
      <c r="L20" s="26">
        <v>4.462701484191664E-2</v>
      </c>
      <c r="M20" s="26">
        <v>3.8100000000000002E-2</v>
      </c>
      <c r="N20" s="26">
        <v>4.4699999999999997E-2</v>
      </c>
      <c r="O20" s="26">
        <v>4.8000000000000001E-2</v>
      </c>
      <c r="P20" s="26">
        <v>0.05</v>
      </c>
      <c r="Q20" s="43">
        <v>0.04</v>
      </c>
      <c r="R20" s="43">
        <v>0.04</v>
      </c>
      <c r="S20" s="26">
        <v>0.04</v>
      </c>
      <c r="T20" s="26">
        <v>3.7999999999999999E-2</v>
      </c>
      <c r="U20" s="43">
        <v>3.3551579029714548E-2</v>
      </c>
      <c r="V20" s="51">
        <v>4.2991401550628736E-2</v>
      </c>
      <c r="W20" s="51">
        <v>4.277550275474238E-2</v>
      </c>
      <c r="X20" s="51">
        <v>4.337466104867458E-2</v>
      </c>
      <c r="Y20" s="73">
        <v>3.4881440490867908E-2</v>
      </c>
      <c r="Z20" s="19"/>
      <c r="AA20" s="69">
        <v>3.9903080300867047E-2</v>
      </c>
      <c r="AB20" s="69">
        <v>3.7161589296065195E-2</v>
      </c>
      <c r="AC20" s="69">
        <v>3.5859051519807651E-2</v>
      </c>
      <c r="AD20" s="69">
        <v>4.2999999999999997E-2</v>
      </c>
      <c r="AE20" s="69">
        <v>4.4718562948322105E-2</v>
      </c>
      <c r="AF20" s="69">
        <v>3.8089973913116616E-2</v>
      </c>
      <c r="AG20" s="69">
        <v>4.1215891513325914E-2</v>
      </c>
    </row>
    <row r="21" spans="1:33" x14ac:dyDescent="0.35">
      <c r="A21" s="19" t="s">
        <v>73</v>
      </c>
      <c r="B21" s="26">
        <v>1.0687592211287473E-2</v>
      </c>
      <c r="C21" s="26">
        <v>1.2517373220921599E-2</v>
      </c>
      <c r="D21" s="26">
        <v>1.2603419185656497E-2</v>
      </c>
      <c r="E21" s="26">
        <v>1.6895010262812791E-2</v>
      </c>
      <c r="F21" s="26">
        <v>1.736496599588987E-2</v>
      </c>
      <c r="G21" s="26">
        <v>2.2782971380806E-2</v>
      </c>
      <c r="H21" s="26">
        <v>2.0367372828038056E-2</v>
      </c>
      <c r="I21" s="26">
        <v>2.1388167466060235E-2</v>
      </c>
      <c r="J21" s="26">
        <v>1.7868548710711713E-2</v>
      </c>
      <c r="K21" s="26">
        <v>1.610055428767769E-2</v>
      </c>
      <c r="L21" s="26">
        <v>1.6502514745788333E-2</v>
      </c>
      <c r="M21" s="26">
        <v>1.5800000000000002E-2</v>
      </c>
      <c r="N21" s="26">
        <v>1.4500000000000001E-2</v>
      </c>
      <c r="O21" s="26">
        <v>1.46E-2</v>
      </c>
      <c r="P21" s="26">
        <v>0.02</v>
      </c>
      <c r="Q21" s="43">
        <v>0.02</v>
      </c>
      <c r="R21" s="43">
        <v>0.02</v>
      </c>
      <c r="S21" s="26">
        <v>1.7000000000000001E-2</v>
      </c>
      <c r="T21" s="26">
        <v>1.7000000000000001E-2</v>
      </c>
      <c r="U21" s="43">
        <v>1.7443119536503762E-2</v>
      </c>
      <c r="V21" s="51">
        <v>1.7759027019350736E-2</v>
      </c>
      <c r="W21" s="51">
        <v>1.961243839031376E-2</v>
      </c>
      <c r="X21" s="51">
        <v>1.970666616307655E-2</v>
      </c>
      <c r="Y21" s="73">
        <v>2.0327436419416808E-2</v>
      </c>
      <c r="Z21" s="19"/>
      <c r="AA21" s="69">
        <v>9.7444535048834043E-3</v>
      </c>
      <c r="AB21" s="69">
        <v>1.3346784457558597E-2</v>
      </c>
      <c r="AC21" s="69">
        <v>2.051679896968521E-2</v>
      </c>
      <c r="AD21" s="69">
        <v>1.66E-2</v>
      </c>
      <c r="AE21" s="69">
        <v>1.5360409334067864E-2</v>
      </c>
      <c r="AF21" s="69">
        <v>1.6856140030448715E-2</v>
      </c>
      <c r="AG21" s="69">
        <v>1.923568202171173E-2</v>
      </c>
    </row>
    <row r="22" spans="1:33" x14ac:dyDescent="0.35">
      <c r="A22" s="19" t="s">
        <v>74</v>
      </c>
      <c r="B22" s="26">
        <v>2.7907391494674038E-2</v>
      </c>
      <c r="C22" s="26">
        <v>3.1476901188561973E-2</v>
      </c>
      <c r="D22" s="26">
        <v>3.2182502513647189E-2</v>
      </c>
      <c r="E22" s="26">
        <v>3.0877323491243447E-2</v>
      </c>
      <c r="F22" s="26">
        <v>4.6439714910915031E-2</v>
      </c>
      <c r="G22" s="26">
        <v>4.9430613738115622E-2</v>
      </c>
      <c r="H22" s="26">
        <v>5.0322664587187073E-2</v>
      </c>
      <c r="I22" s="26">
        <v>5.1898040970625448E-2</v>
      </c>
      <c r="J22" s="26">
        <v>6.8734867810255909E-2</v>
      </c>
      <c r="K22" s="26">
        <v>7.4702390331980742E-2</v>
      </c>
      <c r="L22" s="26">
        <v>6.8744945925994408E-2</v>
      </c>
      <c r="M22" s="26">
        <v>5.8400000000000001E-2</v>
      </c>
      <c r="N22" s="26">
        <v>5.7799999999999997E-2</v>
      </c>
      <c r="O22" s="26">
        <v>5.67E-2</v>
      </c>
      <c r="P22" s="26">
        <v>0.05</v>
      </c>
      <c r="Q22" s="43">
        <v>0.04</v>
      </c>
      <c r="R22" s="43">
        <v>0.05</v>
      </c>
      <c r="S22" s="26">
        <v>0.06</v>
      </c>
      <c r="T22" s="26">
        <v>5.6000000000000001E-2</v>
      </c>
      <c r="U22" s="43">
        <v>5.1046215108275367E-2</v>
      </c>
      <c r="V22" s="51">
        <v>5.7446128669049301E-2</v>
      </c>
      <c r="W22" s="51">
        <v>5.7867737108500454E-2</v>
      </c>
      <c r="X22" s="51">
        <v>4.8216902187617684E-2</v>
      </c>
      <c r="Y22" s="73">
        <v>4.0550506064168365E-2</v>
      </c>
      <c r="Z22" s="19"/>
      <c r="AA22" s="69">
        <v>2.3999580131267295E-2</v>
      </c>
      <c r="AB22" s="69">
        <v>3.0623656852881317E-2</v>
      </c>
      <c r="AC22" s="69">
        <v>4.9691582771325689E-2</v>
      </c>
      <c r="AD22" s="69">
        <v>6.7699999999999996E-2</v>
      </c>
      <c r="AE22" s="69">
        <v>5.2286224602719852E-2</v>
      </c>
      <c r="AF22" s="69">
        <v>5.4182372668732631E-2</v>
      </c>
      <c r="AG22" s="69">
        <v>5.1670565848880509E-2</v>
      </c>
    </row>
    <row r="23" spans="1:33" x14ac:dyDescent="0.35">
      <c r="A23" s="19" t="s">
        <v>75</v>
      </c>
      <c r="B23" s="26">
        <v>2.1647562379416008E-2</v>
      </c>
      <c r="C23" s="26">
        <v>2.6864235310000571E-2</v>
      </c>
      <c r="D23" s="26">
        <v>2.8614139910462556E-2</v>
      </c>
      <c r="E23" s="26">
        <v>2.8879459469068662E-2</v>
      </c>
      <c r="F23" s="26">
        <v>3.3337341817002694E-2</v>
      </c>
      <c r="G23" s="26">
        <v>4.0363625033441167E-2</v>
      </c>
      <c r="H23" s="26">
        <v>3.9476443644761668E-2</v>
      </c>
      <c r="I23" s="26">
        <v>3.5032853639148896E-2</v>
      </c>
      <c r="J23" s="26">
        <v>4.921053402234677E-2</v>
      </c>
      <c r="K23" s="26">
        <v>4.9645297394440527E-2</v>
      </c>
      <c r="L23" s="26">
        <v>4.2580435908838081E-2</v>
      </c>
      <c r="M23" s="26">
        <v>3.5799999999999998E-2</v>
      </c>
      <c r="N23" s="26">
        <v>3.6400000000000002E-2</v>
      </c>
      <c r="O23" s="26">
        <v>4.0899999999999999E-2</v>
      </c>
      <c r="P23" s="26">
        <v>0.04</v>
      </c>
      <c r="Q23" s="43">
        <v>0.04</v>
      </c>
      <c r="R23" s="43">
        <v>0.04</v>
      </c>
      <c r="S23" s="26">
        <v>4.9000000000000002E-2</v>
      </c>
      <c r="T23" s="26">
        <v>4.9000000000000002E-2</v>
      </c>
      <c r="U23" s="43">
        <v>4.3558190319278538E-2</v>
      </c>
      <c r="V23" s="51">
        <v>4.7792737809846796E-2</v>
      </c>
      <c r="W23" s="51">
        <v>4.9173680984966876E-2</v>
      </c>
      <c r="X23" s="51">
        <v>4.8019169009656713E-2</v>
      </c>
      <c r="Y23" s="73">
        <v>3.8998767095793786E-2</v>
      </c>
      <c r="Z23" s="19"/>
      <c r="AA23" s="69">
        <v>2.1681068876938613E-2</v>
      </c>
      <c r="AB23" s="69">
        <v>2.6620674008911889E-2</v>
      </c>
      <c r="AC23" s="69">
        <v>3.7084488636649163E-2</v>
      </c>
      <c r="AD23" s="69">
        <v>4.4299999999999999E-2</v>
      </c>
      <c r="AE23" s="69">
        <v>3.932378768313366E-2</v>
      </c>
      <c r="AF23" s="69">
        <v>4.6206587448736451E-2</v>
      </c>
      <c r="AG23" s="69">
        <v>4.6225407015159217E-2</v>
      </c>
    </row>
    <row r="24" spans="1:33" x14ac:dyDescent="0.35">
      <c r="A24" s="19" t="s">
        <v>76</v>
      </c>
      <c r="B24" s="26">
        <v>8.5233223625545168E-2</v>
      </c>
      <c r="C24" s="26">
        <v>8.6245601524516366E-2</v>
      </c>
      <c r="D24" s="26">
        <v>8.5728269656877382E-2</v>
      </c>
      <c r="E24" s="26">
        <v>7.8752217000031446E-2</v>
      </c>
      <c r="F24" s="26">
        <v>7.0285540039383351E-2</v>
      </c>
      <c r="G24" s="26">
        <v>1.4949411166825501E-2</v>
      </c>
      <c r="H24" s="26">
        <v>2.6082803120246599E-2</v>
      </c>
      <c r="I24" s="26">
        <v>3.8581586464666341E-2</v>
      </c>
      <c r="J24" s="26">
        <v>2.9957679336482919E-2</v>
      </c>
      <c r="K24" s="26">
        <v>2.4959471893210263E-2</v>
      </c>
      <c r="L24" s="26">
        <v>4.7507194946733181E-2</v>
      </c>
      <c r="M24" s="26">
        <v>6.6100000000000006E-2</v>
      </c>
      <c r="N24" s="26">
        <v>6.7199999999999996E-2</v>
      </c>
      <c r="O24" s="26">
        <v>8.2699999999999996E-2</v>
      </c>
      <c r="P24" s="26">
        <v>0.08</v>
      </c>
      <c r="Q24" s="43">
        <v>7.0000000000000007E-2</v>
      </c>
      <c r="R24" s="43">
        <v>0.06</v>
      </c>
      <c r="S24" s="26">
        <v>6.3E-2</v>
      </c>
      <c r="T24" s="26">
        <v>6.3E-2</v>
      </c>
      <c r="U24" s="43">
        <v>5.9490157955442005E-2</v>
      </c>
      <c r="V24" s="51">
        <v>6.5274504566341277E-2</v>
      </c>
      <c r="W24" s="51">
        <v>7.0262781579468594E-2</v>
      </c>
      <c r="X24" s="51">
        <v>6.9660954251429957E-2</v>
      </c>
      <c r="Y24" s="73">
        <v>6.6006823981420423E-2</v>
      </c>
      <c r="Z24" s="19"/>
      <c r="AA24" s="69">
        <v>0.10112518988855013</v>
      </c>
      <c r="AB24" s="69">
        <v>8.373714642559632E-2</v>
      </c>
      <c r="AC24" s="69">
        <v>3.6889940623372038E-2</v>
      </c>
      <c r="AD24" s="69">
        <v>4.2099999999999999E-2</v>
      </c>
      <c r="AE24" s="69">
        <v>7.4734745286115484E-2</v>
      </c>
      <c r="AF24" s="69">
        <v>6.0940209247806167E-2</v>
      </c>
      <c r="AG24" s="69">
        <v>6.7664826688219992E-2</v>
      </c>
    </row>
    <row r="25" spans="1:33" x14ac:dyDescent="0.35">
      <c r="A25" s="19" t="s">
        <v>77</v>
      </c>
      <c r="B25" s="26">
        <v>0.10460772710322801</v>
      </c>
      <c r="C25" s="26">
        <v>9.9713201224736356E-2</v>
      </c>
      <c r="D25" s="26">
        <v>0.10058654373902479</v>
      </c>
      <c r="E25" s="26">
        <v>0.1094203185916221</v>
      </c>
      <c r="F25" s="26">
        <v>9.2189040089847296E-2</v>
      </c>
      <c r="G25" s="26">
        <v>5.0045179153339441E-2</v>
      </c>
      <c r="H25" s="26">
        <v>8.4140173132084925E-2</v>
      </c>
      <c r="I25" s="26">
        <v>9.5435316160229294E-2</v>
      </c>
      <c r="J25" s="26">
        <v>9.1376066623979291E-2</v>
      </c>
      <c r="K25" s="26">
        <v>9.6092160415204603E-2</v>
      </c>
      <c r="L25" s="26">
        <v>0.1095084835062909</v>
      </c>
      <c r="M25" s="26">
        <v>0.1237</v>
      </c>
      <c r="N25" s="26">
        <v>0.11990000000000001</v>
      </c>
      <c r="O25" s="26">
        <v>0.1241</v>
      </c>
      <c r="P25" s="26">
        <v>0.11</v>
      </c>
      <c r="Q25" s="43">
        <v>0.11</v>
      </c>
      <c r="R25" s="43">
        <v>0.11</v>
      </c>
      <c r="S25" s="26">
        <v>0.1</v>
      </c>
      <c r="T25" s="26">
        <v>0.10100000000000001</v>
      </c>
      <c r="U25" s="43">
        <v>0.11098475778162138</v>
      </c>
      <c r="V25" s="51">
        <v>0.10509516451339133</v>
      </c>
      <c r="W25" s="51">
        <v>0.10644411652772838</v>
      </c>
      <c r="X25" s="51">
        <v>0.109430872814243</v>
      </c>
      <c r="Y25" s="73">
        <v>0.11064254379677151</v>
      </c>
      <c r="Z25" s="19"/>
      <c r="AA25" s="69">
        <v>0.10391119387535924</v>
      </c>
      <c r="AB25" s="69">
        <v>0.1038748515302278</v>
      </c>
      <c r="AC25" s="69">
        <v>8.1444785814123621E-2</v>
      </c>
      <c r="AD25" s="69">
        <v>0.1052</v>
      </c>
      <c r="AE25" s="69">
        <v>0.11758215639922441</v>
      </c>
      <c r="AF25" s="69">
        <v>0.10449821501311554</v>
      </c>
      <c r="AG25" s="69">
        <v>0.10765851789902008</v>
      </c>
    </row>
    <row r="26" spans="1:33" x14ac:dyDescent="0.35">
      <c r="A26" s="19" t="s">
        <v>78</v>
      </c>
      <c r="B26" s="26">
        <v>4.4691061787642469E-2</v>
      </c>
      <c r="C26" s="26">
        <v>4.9108881415543211E-2</v>
      </c>
      <c r="D26" s="26">
        <v>4.7763205834476137E-2</v>
      </c>
      <c r="E26" s="26">
        <v>5.2900321490644497E-2</v>
      </c>
      <c r="F26" s="26">
        <v>4.422252238129698E-2</v>
      </c>
      <c r="G26" s="26">
        <v>5.1643908764970631E-2</v>
      </c>
      <c r="H26" s="26">
        <v>4.6689852521868358E-2</v>
      </c>
      <c r="I26" s="26">
        <v>4.9808502506140204E-2</v>
      </c>
      <c r="J26" s="26">
        <v>3.8931527904964909E-2</v>
      </c>
      <c r="K26" s="26">
        <v>4.1538138697212582E-2</v>
      </c>
      <c r="L26" s="26">
        <v>4.9165591644028818E-2</v>
      </c>
      <c r="M26" s="26">
        <v>0.05</v>
      </c>
      <c r="N26" s="26">
        <v>4.0599999999999997E-2</v>
      </c>
      <c r="O26" s="26">
        <v>4.1599999999999998E-2</v>
      </c>
      <c r="P26" s="26">
        <v>0.04</v>
      </c>
      <c r="Q26" s="43">
        <v>0.05</v>
      </c>
      <c r="R26" s="43">
        <v>0.04</v>
      </c>
      <c r="S26" s="26">
        <v>3.6999999999999998E-2</v>
      </c>
      <c r="T26" s="26">
        <v>3.5999999999999997E-2</v>
      </c>
      <c r="U26" s="43">
        <v>3.5254486947711661E-2</v>
      </c>
      <c r="V26" s="51">
        <v>3.2988054140138154E-2</v>
      </c>
      <c r="W26" s="51">
        <v>3.3052760601325053E-2</v>
      </c>
      <c r="X26" s="51">
        <v>3.3388024701095198E-2</v>
      </c>
      <c r="Y26" s="73">
        <v>3.5232388106775238E-2</v>
      </c>
      <c r="Z26" s="19"/>
      <c r="AA26" s="69">
        <v>4.6737124268509941E-2</v>
      </c>
      <c r="AB26" s="69">
        <v>4.8792030052971599E-2</v>
      </c>
      <c r="AC26" s="69">
        <v>4.8100500679960863E-2</v>
      </c>
      <c r="AD26" s="69">
        <v>4.4999999999999998E-2</v>
      </c>
      <c r="AE26" s="69">
        <v>4.3539898541203999E-2</v>
      </c>
      <c r="AF26" s="69">
        <v>3.6450020968038462E-2</v>
      </c>
      <c r="AG26" s="69">
        <v>3.3592260810245557E-2</v>
      </c>
    </row>
    <row r="27" spans="1:33" x14ac:dyDescent="0.35">
      <c r="A27" s="19" t="s">
        <v>79</v>
      </c>
      <c r="B27" s="26">
        <v>0.41041683555180858</v>
      </c>
      <c r="C27" s="26">
        <v>0.41860678451321232</v>
      </c>
      <c r="D27" s="26">
        <v>0.42426611666137615</v>
      </c>
      <c r="E27" s="26">
        <v>0.41909744680909256</v>
      </c>
      <c r="F27" s="26">
        <v>0.40190238340144174</v>
      </c>
      <c r="G27" s="26">
        <v>0.396545110927983</v>
      </c>
      <c r="H27" s="26">
        <v>0.41022271945600275</v>
      </c>
      <c r="I27" s="26">
        <v>0.42015655866945162</v>
      </c>
      <c r="J27" s="26">
        <v>0.40910713451829084</v>
      </c>
      <c r="K27" s="26">
        <v>0.40567616409252022</v>
      </c>
      <c r="L27" s="26">
        <v>0.4059733100864274</v>
      </c>
      <c r="M27" s="26">
        <v>0.39739999999999998</v>
      </c>
      <c r="N27" s="26">
        <v>0.38219999999999998</v>
      </c>
      <c r="O27" s="26">
        <v>0.35730000000000001</v>
      </c>
      <c r="P27" s="26">
        <v>0.38</v>
      </c>
      <c r="Q27" s="43">
        <v>0.4</v>
      </c>
      <c r="R27" s="43">
        <v>0.42</v>
      </c>
      <c r="S27" s="26">
        <v>0.41399999999999998</v>
      </c>
      <c r="T27" s="26">
        <v>0.42699999999999999</v>
      </c>
      <c r="U27" s="43">
        <v>0.43738975221497278</v>
      </c>
      <c r="V27" s="51">
        <v>0.42283458044097905</v>
      </c>
      <c r="W27" s="51">
        <v>0.42887807892883917</v>
      </c>
      <c r="X27" s="51">
        <v>0.45536728937806248</v>
      </c>
      <c r="Y27" s="73">
        <v>0.48887461650944747</v>
      </c>
      <c r="Z27" s="19"/>
      <c r="AA27" s="69">
        <v>0.38251402235217852</v>
      </c>
      <c r="AB27" s="69">
        <v>0.41818833159152191</v>
      </c>
      <c r="AC27" s="69">
        <v>0.40805237337807865</v>
      </c>
      <c r="AD27" s="69">
        <v>0.40460000000000002</v>
      </c>
      <c r="AE27" s="69">
        <v>0.37992422619223803</v>
      </c>
      <c r="AF27" s="69">
        <v>0.42509483681579008</v>
      </c>
      <c r="AG27" s="69">
        <v>0.4465132327619098</v>
      </c>
    </row>
    <row r="28" spans="1:33" x14ac:dyDescent="0.35">
      <c r="A28" s="19" t="s">
        <v>80</v>
      </c>
      <c r="B28" s="26">
        <v>1.6957149110718397E-2</v>
      </c>
      <c r="C28" s="26">
        <v>2.0451504698342036E-2</v>
      </c>
      <c r="D28" s="26">
        <v>2.2592332555132141E-2</v>
      </c>
      <c r="E28" s="26">
        <v>2.5861467753161917E-2</v>
      </c>
      <c r="F28" s="26">
        <v>4.1577996860498317E-2</v>
      </c>
      <c r="G28" s="26">
        <v>4.3284959585877456E-2</v>
      </c>
      <c r="H28" s="26">
        <v>4.6604253745588464E-2</v>
      </c>
      <c r="I28" s="26">
        <v>4.1598357622766917E-2</v>
      </c>
      <c r="J28" s="26">
        <v>5.3869210391555192E-2</v>
      </c>
      <c r="K28" s="26">
        <v>6.068262476084766E-2</v>
      </c>
      <c r="L28" s="26">
        <v>5.783401650471616E-2</v>
      </c>
      <c r="M28" s="26">
        <v>5.2299999999999999E-2</v>
      </c>
      <c r="N28" s="26">
        <v>6.8000000000000005E-2</v>
      </c>
      <c r="O28" s="26">
        <v>6.9400000000000003E-2</v>
      </c>
      <c r="P28" s="26">
        <v>7.0000000000000007E-2</v>
      </c>
      <c r="Q28" s="43">
        <v>0.06</v>
      </c>
      <c r="R28" s="43">
        <v>0.06</v>
      </c>
      <c r="S28" s="26">
        <v>6.4000000000000001E-2</v>
      </c>
      <c r="T28" s="26">
        <v>6.3E-2</v>
      </c>
      <c r="U28" s="43">
        <v>5.1561380528845922E-2</v>
      </c>
      <c r="V28" s="51">
        <v>5.7070812947378029E-2</v>
      </c>
      <c r="W28" s="51">
        <v>5.6607804118269857E-2</v>
      </c>
      <c r="X28" s="51">
        <v>4.8467956671995091E-2</v>
      </c>
      <c r="Y28" s="73">
        <v>3.9737362731886341E-2</v>
      </c>
      <c r="Z28" s="19"/>
      <c r="AA28" s="69">
        <v>1.426824752428095E-2</v>
      </c>
      <c r="AB28" s="69">
        <v>2.168720912691003E-2</v>
      </c>
      <c r="AC28" s="69">
        <v>4.3368891988043792E-2</v>
      </c>
      <c r="AD28" s="69">
        <v>5.62E-2</v>
      </c>
      <c r="AE28" s="69">
        <v>6.5951751628726019E-2</v>
      </c>
      <c r="AF28" s="69">
        <v>6.0318738216743432E-2</v>
      </c>
      <c r="AG28" s="69">
        <v>5.1108083187204389E-2</v>
      </c>
    </row>
    <row r="29" spans="1:33" x14ac:dyDescent="0.35">
      <c r="A29" s="2" t="s">
        <v>81</v>
      </c>
      <c r="B29" s="21"/>
      <c r="C29" s="21"/>
      <c r="D29" s="21"/>
      <c r="E29" s="21"/>
      <c r="F29" s="21"/>
      <c r="G29" s="21"/>
      <c r="H29" s="21"/>
      <c r="I29" s="21"/>
      <c r="J29" s="21"/>
      <c r="K29" s="21"/>
      <c r="L29" s="21"/>
      <c r="M29" s="21"/>
      <c r="N29" s="21"/>
      <c r="O29" s="21"/>
      <c r="P29" s="21"/>
      <c r="Q29" s="44"/>
      <c r="R29" s="44"/>
      <c r="S29" s="21"/>
      <c r="T29" s="21"/>
      <c r="U29" s="44"/>
      <c r="V29" s="44"/>
      <c r="W29" s="44"/>
      <c r="X29" s="44"/>
      <c r="Y29" s="74"/>
      <c r="AA29" s="70"/>
      <c r="AB29" s="68"/>
      <c r="AC29" s="68"/>
      <c r="AD29" s="68"/>
      <c r="AE29" s="63"/>
      <c r="AF29" s="63"/>
      <c r="AG29" s="63"/>
    </row>
    <row r="30" spans="1:33"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45">
        <v>0.43</v>
      </c>
      <c r="R30" s="45">
        <v>0.43</v>
      </c>
      <c r="S30" s="21">
        <v>0.432</v>
      </c>
      <c r="T30" s="21">
        <v>0.42799999999999999</v>
      </c>
      <c r="U30" s="45">
        <v>0.39978553854343657</v>
      </c>
      <c r="V30" s="52">
        <v>0.41314230552052233</v>
      </c>
      <c r="W30" s="52">
        <v>0.39468156067583227</v>
      </c>
      <c r="X30" s="52">
        <v>0.33774159828394262</v>
      </c>
      <c r="Y30" s="72">
        <v>0.31791495828196231</v>
      </c>
      <c r="AA30" s="67">
        <v>0.5935315917204218</v>
      </c>
      <c r="AB30" s="67">
        <v>0.5532481697336451</v>
      </c>
      <c r="AC30" s="67">
        <v>0.54629284422427049</v>
      </c>
      <c r="AD30" s="67">
        <v>0.501</v>
      </c>
      <c r="AE30" s="67">
        <v>0.44740000000000002</v>
      </c>
      <c r="AF30" s="67">
        <v>0.42330000000000001</v>
      </c>
      <c r="AG30" s="67">
        <v>0.36120000000000002</v>
      </c>
    </row>
    <row r="31" spans="1:33"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45">
        <v>0.56999999999999995</v>
      </c>
      <c r="R31" s="45">
        <v>0.56999999999999995</v>
      </c>
      <c r="S31" s="21">
        <v>0.56799999999999995</v>
      </c>
      <c r="T31" s="21">
        <v>0.57199999999999995</v>
      </c>
      <c r="U31" s="45">
        <v>0.60021446145656343</v>
      </c>
      <c r="V31" s="52">
        <v>0.58685769447947767</v>
      </c>
      <c r="W31" s="52">
        <v>0.60531843932416773</v>
      </c>
      <c r="X31" s="52">
        <v>0.66225840171605743</v>
      </c>
      <c r="Y31" s="72">
        <v>0.68208504171803763</v>
      </c>
      <c r="AA31" s="67">
        <v>0.40646840827957814</v>
      </c>
      <c r="AB31" s="67">
        <v>0.44675183026635484</v>
      </c>
      <c r="AC31" s="67">
        <v>0.45370715577572951</v>
      </c>
      <c r="AD31" s="67">
        <v>0.499</v>
      </c>
      <c r="AE31" s="67">
        <v>0.55259999999999998</v>
      </c>
      <c r="AF31" s="67">
        <v>0.57669999999999999</v>
      </c>
      <c r="AG31" s="67">
        <v>0.63880000000000003</v>
      </c>
    </row>
    <row r="32" spans="1:33" x14ac:dyDescent="0.35">
      <c r="R32" s="45"/>
      <c r="V32" s="53"/>
      <c r="W32" s="53"/>
      <c r="X32" s="53"/>
      <c r="Y32" s="53"/>
      <c r="AG32" s="44"/>
    </row>
    <row r="33" spans="18:33" x14ac:dyDescent="0.35">
      <c r="R33" s="49"/>
      <c r="V33" s="44"/>
      <c r="W33" s="44"/>
      <c r="X33" s="44"/>
      <c r="Y33" s="44"/>
      <c r="AG33" s="44"/>
    </row>
    <row r="34" spans="18:33" x14ac:dyDescent="0.35">
      <c r="R34" s="45"/>
      <c r="V34" s="44"/>
      <c r="W34" s="44"/>
      <c r="X34" s="44"/>
      <c r="Y34" s="44"/>
      <c r="AG34" s="44"/>
    </row>
    <row r="35" spans="18:33" x14ac:dyDescent="0.35">
      <c r="R35" s="44"/>
      <c r="V35" s="44"/>
      <c r="W35" s="44"/>
      <c r="X35" s="44"/>
      <c r="Y35" s="44"/>
      <c r="AG35" s="44"/>
    </row>
    <row r="36" spans="18:33" x14ac:dyDescent="0.35">
      <c r="R36" s="44"/>
      <c r="V36" s="44"/>
      <c r="W36" s="44"/>
      <c r="X36" s="44"/>
      <c r="Y36" s="44"/>
      <c r="AG36" s="44"/>
    </row>
    <row r="37" spans="18:33" x14ac:dyDescent="0.35">
      <c r="R37" s="44"/>
      <c r="V37" s="44"/>
      <c r="W37" s="44"/>
      <c r="X37" s="44"/>
      <c r="Y37" s="44"/>
      <c r="AG37" s="44"/>
    </row>
    <row r="38" spans="18:33" x14ac:dyDescent="0.35">
      <c r="V38" s="44"/>
      <c r="W38" s="44"/>
      <c r="X38" s="44"/>
      <c r="Y38" s="44"/>
      <c r="AG38" s="44"/>
    </row>
    <row r="39" spans="18:33" x14ac:dyDescent="0.35">
      <c r="V39" s="44"/>
      <c r="W39" s="44"/>
      <c r="X39" s="44"/>
      <c r="Y39" s="44"/>
      <c r="AG39" s="44"/>
    </row>
    <row r="40" spans="18:33" x14ac:dyDescent="0.35">
      <c r="V40" s="44"/>
      <c r="W40" s="44"/>
      <c r="X40" s="44"/>
      <c r="Y40" s="44"/>
      <c r="AG40" s="44"/>
    </row>
    <row r="41" spans="18:33" x14ac:dyDescent="0.35">
      <c r="V41" s="44"/>
      <c r="W41" s="44"/>
      <c r="X41" s="44"/>
      <c r="Y41" s="44"/>
      <c r="AG41" s="44"/>
    </row>
    <row r="42" spans="18:33" x14ac:dyDescent="0.35">
      <c r="V42" s="44"/>
      <c r="W42" s="44"/>
      <c r="X42" s="44"/>
      <c r="Y42" s="44"/>
      <c r="AG42" s="44"/>
    </row>
    <row r="43" spans="18:33" x14ac:dyDescent="0.35">
      <c r="Y43" s="44"/>
      <c r="AG43" s="44"/>
    </row>
    <row r="44" spans="18:33" x14ac:dyDescent="0.35">
      <c r="Y44" s="44"/>
      <c r="AG44" s="44"/>
    </row>
    <row r="45" spans="18:33" x14ac:dyDescent="0.35">
      <c r="Y45" s="44"/>
      <c r="AG45" s="44"/>
    </row>
    <row r="46" spans="18:33" x14ac:dyDescent="0.35">
      <c r="Y46" s="44"/>
      <c r="AG46" s="44"/>
    </row>
    <row r="47" spans="18:33" x14ac:dyDescent="0.35">
      <c r="Y47" s="44"/>
      <c r="AG47" s="44"/>
    </row>
    <row r="48" spans="18:33" x14ac:dyDescent="0.35">
      <c r="Y48" s="44"/>
      <c r="AG48" s="44"/>
    </row>
    <row r="49" spans="25:33" x14ac:dyDescent="0.35">
      <c r="Y49" s="44"/>
      <c r="AG49" s="44"/>
    </row>
    <row r="50" spans="25:33" x14ac:dyDescent="0.35">
      <c r="Y50" s="44"/>
      <c r="AG50" s="44"/>
    </row>
    <row r="51" spans="25:33" x14ac:dyDescent="0.35">
      <c r="Y51" s="44"/>
      <c r="AG51" s="44"/>
    </row>
    <row r="52" spans="25:33" x14ac:dyDescent="0.35">
      <c r="Y52" s="44"/>
      <c r="AG52" s="44"/>
    </row>
    <row r="53" spans="25:33" x14ac:dyDescent="0.35">
      <c r="Y53" s="44"/>
      <c r="AG53" s="44"/>
    </row>
    <row r="54" spans="25:33" x14ac:dyDescent="0.35">
      <c r="Y54" s="44"/>
      <c r="AG54" s="44"/>
    </row>
    <row r="55" spans="25:33" x14ac:dyDescent="0.35">
      <c r="Y55" s="44"/>
      <c r="AG55" s="44"/>
    </row>
    <row r="56" spans="25:33" x14ac:dyDescent="0.35">
      <c r="Y56" s="44"/>
      <c r="AG56" s="44"/>
    </row>
    <row r="57" spans="25:33" x14ac:dyDescent="0.35">
      <c r="Y57" s="44"/>
      <c r="AG57" s="44"/>
    </row>
    <row r="58" spans="25:33" x14ac:dyDescent="0.35">
      <c r="Y58" s="44"/>
      <c r="AG58" s="44"/>
    </row>
    <row r="59" spans="25:33" x14ac:dyDescent="0.35">
      <c r="Y59" s="44"/>
      <c r="AG59" s="44"/>
    </row>
    <row r="60" spans="25:33" x14ac:dyDescent="0.35">
      <c r="Y60" s="44"/>
      <c r="AG60" s="44"/>
    </row>
    <row r="61" spans="25:33" x14ac:dyDescent="0.35">
      <c r="Y61" s="44"/>
      <c r="AG61" s="44"/>
    </row>
    <row r="62" spans="25:33" x14ac:dyDescent="0.35">
      <c r="Y62" s="44"/>
      <c r="AG62" s="44"/>
    </row>
    <row r="63" spans="25:33" x14ac:dyDescent="0.35">
      <c r="Y63" s="44"/>
      <c r="AG63" s="44"/>
    </row>
    <row r="64" spans="25:33" x14ac:dyDescent="0.35">
      <c r="Y64" s="44"/>
      <c r="AG64" s="44"/>
    </row>
    <row r="65" spans="25:33" x14ac:dyDescent="0.35">
      <c r="Y65" s="44"/>
      <c r="AG65" s="44"/>
    </row>
    <row r="66" spans="25:33" x14ac:dyDescent="0.35">
      <c r="Y66" s="44"/>
      <c r="AG66" s="44"/>
    </row>
    <row r="67" spans="25:33" x14ac:dyDescent="0.35">
      <c r="Y67" s="44"/>
      <c r="AG67" s="44"/>
    </row>
    <row r="68" spans="25:33" x14ac:dyDescent="0.35">
      <c r="Y68" s="44"/>
      <c r="AG68" s="44"/>
    </row>
    <row r="69" spans="25:33" x14ac:dyDescent="0.35">
      <c r="Y69" s="44"/>
      <c r="AG69" s="44"/>
    </row>
    <row r="70" spans="25:33" x14ac:dyDescent="0.35">
      <c r="Y70" s="44"/>
      <c r="AG70" s="44"/>
    </row>
    <row r="71" spans="25:33" x14ac:dyDescent="0.35">
      <c r="Y71" s="44"/>
      <c r="AG71" s="44"/>
    </row>
    <row r="72" spans="25:33" x14ac:dyDescent="0.35">
      <c r="Y72" s="44"/>
      <c r="AG72" s="44"/>
    </row>
    <row r="73" spans="25:33" x14ac:dyDescent="0.35">
      <c r="Y73" s="44"/>
      <c r="AG73" s="44"/>
    </row>
    <row r="74" spans="25:33" x14ac:dyDescent="0.35">
      <c r="Y74" s="44"/>
      <c r="AG74" s="44"/>
    </row>
    <row r="75" spans="25:33" x14ac:dyDescent="0.35">
      <c r="Y75" s="44"/>
      <c r="AG75" s="44"/>
    </row>
    <row r="76" spans="25:33" x14ac:dyDescent="0.35">
      <c r="Y76" s="44"/>
      <c r="AG76" s="44"/>
    </row>
    <row r="77" spans="25:33" x14ac:dyDescent="0.35">
      <c r="Y77" s="44"/>
      <c r="AG77" s="44"/>
    </row>
    <row r="78" spans="25:33" x14ac:dyDescent="0.35">
      <c r="Y78" s="44"/>
      <c r="AG78" s="44"/>
    </row>
    <row r="79" spans="25:33" x14ac:dyDescent="0.35">
      <c r="Y79" s="44"/>
      <c r="AG79" s="44"/>
    </row>
    <row r="80" spans="25:33" x14ac:dyDescent="0.35">
      <c r="Y80" s="44"/>
      <c r="AG80" s="44"/>
    </row>
    <row r="81" spans="25:33" x14ac:dyDescent="0.35">
      <c r="Y81" s="44"/>
      <c r="AG81" s="44"/>
    </row>
    <row r="82" spans="25:33" x14ac:dyDescent="0.35">
      <c r="Y82" s="44"/>
      <c r="AG82" s="44"/>
    </row>
    <row r="83" spans="25:33" x14ac:dyDescent="0.35">
      <c r="Y83" s="44"/>
      <c r="AG83" s="44"/>
    </row>
    <row r="84" spans="25:33" x14ac:dyDescent="0.35">
      <c r="Y84" s="44"/>
      <c r="AG84" s="44"/>
    </row>
    <row r="85" spans="25:33" x14ac:dyDescent="0.35">
      <c r="Y85" s="44"/>
      <c r="AG85" s="44"/>
    </row>
    <row r="86" spans="25:33" x14ac:dyDescent="0.35">
      <c r="Y86" s="44"/>
      <c r="AG86" s="44"/>
    </row>
    <row r="87" spans="25:33" x14ac:dyDescent="0.35">
      <c r="Y87" s="44"/>
      <c r="AG87" s="44"/>
    </row>
    <row r="88" spans="25:33" x14ac:dyDescent="0.35">
      <c r="Y88" s="44"/>
      <c r="AG88" s="44"/>
    </row>
    <row r="89" spans="25:33" x14ac:dyDescent="0.35">
      <c r="Y89" s="44"/>
      <c r="AG89" s="44"/>
    </row>
    <row r="90" spans="25:33" x14ac:dyDescent="0.35">
      <c r="Y90" s="44"/>
      <c r="AG90" s="44"/>
    </row>
    <row r="91" spans="25:33" x14ac:dyDescent="0.35">
      <c r="Y91" s="44"/>
      <c r="AG91" s="44"/>
    </row>
    <row r="92" spans="25:33" x14ac:dyDescent="0.35">
      <c r="Y92" s="44"/>
      <c r="AG92" s="44"/>
    </row>
    <row r="93" spans="25:33" x14ac:dyDescent="0.35">
      <c r="Y93" s="44"/>
      <c r="AG93" s="44"/>
    </row>
    <row r="94" spans="25:33" x14ac:dyDescent="0.35">
      <c r="Y94" s="44"/>
      <c r="AG94" s="44"/>
    </row>
    <row r="95" spans="25:33" x14ac:dyDescent="0.35">
      <c r="Y95" s="44"/>
      <c r="AG95" s="44"/>
    </row>
    <row r="96" spans="25:33" x14ac:dyDescent="0.35">
      <c r="Y96" s="44"/>
      <c r="AG96" s="44"/>
    </row>
    <row r="97" spans="25:33" x14ac:dyDescent="0.35">
      <c r="Y97" s="44"/>
      <c r="AG97" s="44"/>
    </row>
    <row r="98" spans="25:33" x14ac:dyDescent="0.35">
      <c r="Y98" s="44"/>
      <c r="AG98" s="44"/>
    </row>
    <row r="99" spans="25:33" x14ac:dyDescent="0.35">
      <c r="Y99" s="44"/>
      <c r="AG99" s="44"/>
    </row>
    <row r="100" spans="25:33" x14ac:dyDescent="0.35">
      <c r="Y100" s="44"/>
      <c r="AG100" s="44"/>
    </row>
    <row r="101" spans="25:33" x14ac:dyDescent="0.35">
      <c r="Y101" s="44"/>
      <c r="AG101" s="44"/>
    </row>
    <row r="102" spans="25:33" x14ac:dyDescent="0.35">
      <c r="Y102" s="44"/>
      <c r="AG102" s="44"/>
    </row>
    <row r="103" spans="25:33" x14ac:dyDescent="0.35">
      <c r="Y103" s="44"/>
      <c r="AG103" s="44"/>
    </row>
    <row r="104" spans="25:33" x14ac:dyDescent="0.35">
      <c r="Y104" s="44"/>
      <c r="AG104" s="44"/>
    </row>
    <row r="105" spans="25:33" x14ac:dyDescent="0.35">
      <c r="Y105" s="44"/>
      <c r="AG105" s="44"/>
    </row>
    <row r="106" spans="25:33" x14ac:dyDescent="0.35">
      <c r="Y106" s="44"/>
      <c r="AG106" s="44"/>
    </row>
    <row r="107" spans="25:33" x14ac:dyDescent="0.35">
      <c r="Y107" s="44"/>
      <c r="AG107" s="44"/>
    </row>
    <row r="108" spans="25:33" x14ac:dyDescent="0.35">
      <c r="Y108" s="44"/>
      <c r="AG108" s="44"/>
    </row>
    <row r="109" spans="25:33" x14ac:dyDescent="0.35">
      <c r="Y109" s="44"/>
      <c r="AG109" s="44"/>
    </row>
    <row r="110" spans="25:33" x14ac:dyDescent="0.35">
      <c r="Y110" s="44"/>
      <c r="AG110" s="44"/>
    </row>
    <row r="111" spans="25:33" x14ac:dyDescent="0.35">
      <c r="Y111" s="44"/>
      <c r="AG111" s="44"/>
    </row>
    <row r="112" spans="25:33" x14ac:dyDescent="0.35">
      <c r="Y112" s="44"/>
      <c r="AG112" s="44"/>
    </row>
    <row r="113" spans="25:33" x14ac:dyDescent="0.35">
      <c r="Y113" s="44"/>
      <c r="AG113" s="44"/>
    </row>
    <row r="114" spans="25:33" x14ac:dyDescent="0.35">
      <c r="Y114" s="44"/>
      <c r="AG114" s="44"/>
    </row>
    <row r="115" spans="25:33" x14ac:dyDescent="0.35">
      <c r="Y115" s="44"/>
      <c r="AG115" s="44"/>
    </row>
    <row r="116" spans="25:33" x14ac:dyDescent="0.35">
      <c r="Y116" s="44"/>
      <c r="AG116" s="44"/>
    </row>
    <row r="117" spans="25:33" x14ac:dyDescent="0.35">
      <c r="Y117" s="44"/>
      <c r="AG117" s="44"/>
    </row>
    <row r="118" spans="25:33" x14ac:dyDescent="0.35">
      <c r="Y118" s="44"/>
      <c r="AG118" s="44"/>
    </row>
    <row r="119" spans="25:33" x14ac:dyDescent="0.35">
      <c r="Y119" s="44"/>
      <c r="AG119" s="44"/>
    </row>
    <row r="120" spans="25:33" x14ac:dyDescent="0.35">
      <c r="Y120" s="44"/>
      <c r="AG120" s="44"/>
    </row>
    <row r="121" spans="25:33" x14ac:dyDescent="0.35">
      <c r="Y121" s="44"/>
      <c r="AG121" s="44"/>
    </row>
    <row r="122" spans="25:33" x14ac:dyDescent="0.35">
      <c r="Y122" s="44"/>
      <c r="AG122" s="44"/>
    </row>
    <row r="123" spans="25:33" x14ac:dyDescent="0.35">
      <c r="Y123" s="44"/>
      <c r="AG123" s="44"/>
    </row>
    <row r="124" spans="25:33" x14ac:dyDescent="0.35">
      <c r="Y124" s="44"/>
      <c r="AG124" s="44"/>
    </row>
    <row r="125" spans="25:33" x14ac:dyDescent="0.35">
      <c r="Y125" s="44"/>
      <c r="AG125" s="44"/>
    </row>
    <row r="126" spans="25:33" x14ac:dyDescent="0.35">
      <c r="Y126" s="44"/>
      <c r="AG126" s="44"/>
    </row>
    <row r="127" spans="25:33" x14ac:dyDescent="0.35">
      <c r="Y127" s="44"/>
      <c r="AG127" s="44"/>
    </row>
    <row r="128" spans="25:33" x14ac:dyDescent="0.35">
      <c r="Y128" s="44"/>
      <c r="AG128" s="44"/>
    </row>
    <row r="129" spans="25:33" x14ac:dyDescent="0.35">
      <c r="Y129" s="44"/>
      <c r="AG129" s="44"/>
    </row>
    <row r="130" spans="25:33" x14ac:dyDescent="0.35">
      <c r="Y130" s="44"/>
      <c r="AG130" s="44"/>
    </row>
    <row r="131" spans="25:33" x14ac:dyDescent="0.35">
      <c r="Y131" s="44"/>
      <c r="AG131" s="44"/>
    </row>
    <row r="132" spans="25:33" x14ac:dyDescent="0.35">
      <c r="Y132" s="44"/>
      <c r="AG132" s="44"/>
    </row>
    <row r="133" spans="25:33" x14ac:dyDescent="0.35">
      <c r="Y133" s="44"/>
      <c r="AG133" s="44"/>
    </row>
    <row r="134" spans="25:33" x14ac:dyDescent="0.35">
      <c r="Y134" s="44"/>
      <c r="AG134" s="44"/>
    </row>
    <row r="135" spans="25:33" x14ac:dyDescent="0.35">
      <c r="Y135" s="44"/>
      <c r="AG135" s="44"/>
    </row>
    <row r="136" spans="25:33" x14ac:dyDescent="0.35">
      <c r="Y136" s="44"/>
      <c r="AG136" s="44"/>
    </row>
    <row r="137" spans="25:33" x14ac:dyDescent="0.35">
      <c r="Y137" s="44"/>
      <c r="AG137" s="44"/>
    </row>
    <row r="138" spans="25:33" x14ac:dyDescent="0.35">
      <c r="Y138" s="44"/>
      <c r="AG138" s="44"/>
    </row>
    <row r="139" spans="25:33" x14ac:dyDescent="0.35">
      <c r="Y139" s="44"/>
      <c r="AG139" s="44"/>
    </row>
    <row r="140" spans="25:33" x14ac:dyDescent="0.35">
      <c r="Y140" s="44"/>
      <c r="AG140" s="44"/>
    </row>
    <row r="141" spans="25:33" x14ac:dyDescent="0.35">
      <c r="Y141" s="44"/>
      <c r="AG141" s="44"/>
    </row>
    <row r="142" spans="25:33" x14ac:dyDescent="0.35">
      <c r="Y142" s="44"/>
      <c r="AG142" s="44"/>
    </row>
    <row r="143" spans="25:33" x14ac:dyDescent="0.35">
      <c r="Y143" s="44"/>
      <c r="AG143" s="44"/>
    </row>
    <row r="144" spans="25:33" x14ac:dyDescent="0.35">
      <c r="Y144" s="44"/>
      <c r="AG144" s="44"/>
    </row>
    <row r="145" spans="25:33" x14ac:dyDescent="0.35">
      <c r="Y145" s="44"/>
      <c r="AG145" s="44"/>
    </row>
    <row r="146" spans="25:33" x14ac:dyDescent="0.35">
      <c r="Y146" s="44"/>
      <c r="AG146" s="44"/>
    </row>
    <row r="147" spans="25:33" x14ac:dyDescent="0.35">
      <c r="Y147" s="44"/>
      <c r="AG147" s="44"/>
    </row>
    <row r="148" spans="25:33" x14ac:dyDescent="0.35">
      <c r="Y148" s="44"/>
      <c r="AG148" s="44"/>
    </row>
    <row r="149" spans="25:33" x14ac:dyDescent="0.35">
      <c r="Y149" s="44"/>
      <c r="AG149" s="44"/>
    </row>
    <row r="150" spans="25:33" x14ac:dyDescent="0.35">
      <c r="Y150" s="44"/>
      <c r="AG150" s="44"/>
    </row>
    <row r="151" spans="25:33" x14ac:dyDescent="0.35">
      <c r="Y151" s="44"/>
      <c r="AG151" s="44"/>
    </row>
    <row r="152" spans="25:33" x14ac:dyDescent="0.35">
      <c r="Y152" s="44"/>
      <c r="AG152" s="44"/>
    </row>
    <row r="153" spans="25:33" x14ac:dyDescent="0.35">
      <c r="Y153" s="44"/>
      <c r="AG153" s="44"/>
    </row>
    <row r="154" spans="25:33" x14ac:dyDescent="0.35">
      <c r="Y154" s="44"/>
      <c r="AG154" s="44"/>
    </row>
    <row r="155" spans="25:33" x14ac:dyDescent="0.35">
      <c r="Y155" s="44"/>
      <c r="AG155" s="44"/>
    </row>
    <row r="156" spans="25:33" x14ac:dyDescent="0.35">
      <c r="Y156" s="44"/>
      <c r="AG156" s="44"/>
    </row>
    <row r="157" spans="25:33" x14ac:dyDescent="0.35">
      <c r="Y157" s="44"/>
      <c r="AG157" s="44"/>
    </row>
    <row r="158" spans="25:33" x14ac:dyDescent="0.35">
      <c r="Y158" s="44"/>
      <c r="AG158" s="44"/>
    </row>
    <row r="159" spans="25:33" x14ac:dyDescent="0.35">
      <c r="Y159" s="44"/>
      <c r="AG159" s="44"/>
    </row>
    <row r="160" spans="25:33" x14ac:dyDescent="0.35">
      <c r="Y160" s="44"/>
      <c r="AG160" s="44"/>
    </row>
    <row r="161" spans="25:33" x14ac:dyDescent="0.35">
      <c r="Y161" s="44"/>
      <c r="AG161" s="44"/>
    </row>
    <row r="162" spans="25:33" x14ac:dyDescent="0.35">
      <c r="Y162" s="44"/>
      <c r="AG162" s="44"/>
    </row>
    <row r="163" spans="25:33" x14ac:dyDescent="0.35">
      <c r="Y163" s="44"/>
      <c r="AG163" s="44"/>
    </row>
    <row r="164" spans="25:33" x14ac:dyDescent="0.35">
      <c r="Y164" s="44"/>
      <c r="AG164" s="44"/>
    </row>
    <row r="165" spans="25:33" x14ac:dyDescent="0.35">
      <c r="Y165" s="44"/>
      <c r="AG165" s="44"/>
    </row>
    <row r="166" spans="25:33" x14ac:dyDescent="0.35">
      <c r="Y166" s="44"/>
      <c r="AG166" s="44"/>
    </row>
    <row r="167" spans="25:33" x14ac:dyDescent="0.35">
      <c r="Y167" s="44"/>
      <c r="AG167" s="44"/>
    </row>
    <row r="168" spans="25:33" x14ac:dyDescent="0.35">
      <c r="Y168" s="44"/>
      <c r="AG168" s="44"/>
    </row>
    <row r="169" spans="25:33" x14ac:dyDescent="0.35">
      <c r="Y169" s="44"/>
      <c r="AG169" s="44"/>
    </row>
    <row r="170" spans="25:33" x14ac:dyDescent="0.35">
      <c r="Y170" s="44"/>
      <c r="AG170" s="44"/>
    </row>
    <row r="171" spans="25:33" x14ac:dyDescent="0.35">
      <c r="Y171" s="44"/>
      <c r="AG171" s="44"/>
    </row>
    <row r="172" spans="25:33" x14ac:dyDescent="0.35">
      <c r="Y172" s="44"/>
      <c r="AG172" s="44"/>
    </row>
    <row r="173" spans="25:33" x14ac:dyDescent="0.35">
      <c r="Y173" s="44"/>
      <c r="AG173" s="44"/>
    </row>
    <row r="174" spans="25:33" x14ac:dyDescent="0.35">
      <c r="Y174" s="44"/>
      <c r="AG174" s="44"/>
    </row>
    <row r="175" spans="25:33" x14ac:dyDescent="0.35">
      <c r="Y175" s="44"/>
      <c r="AG175" s="44"/>
    </row>
    <row r="176" spans="25:33" x14ac:dyDescent="0.35">
      <c r="Y176" s="44"/>
      <c r="AG176" s="44"/>
    </row>
    <row r="177" spans="25:33" x14ac:dyDescent="0.35">
      <c r="Y177" s="44"/>
      <c r="AG177" s="44"/>
    </row>
    <row r="178" spans="25:33" x14ac:dyDescent="0.35">
      <c r="Y178" s="44"/>
      <c r="AG178" s="44"/>
    </row>
    <row r="179" spans="25:33" x14ac:dyDescent="0.35">
      <c r="Y179" s="44"/>
      <c r="AG179" s="44"/>
    </row>
    <row r="180" spans="25:33" x14ac:dyDescent="0.35">
      <c r="Y180" s="44"/>
      <c r="AG180" s="44"/>
    </row>
    <row r="181" spans="25:33" x14ac:dyDescent="0.35">
      <c r="Y181" s="44"/>
      <c r="AG181" s="44"/>
    </row>
    <row r="182" spans="25:33" x14ac:dyDescent="0.35">
      <c r="Y182" s="44"/>
      <c r="AG182" s="44"/>
    </row>
    <row r="183" spans="25:33" x14ac:dyDescent="0.35">
      <c r="Y183" s="44"/>
      <c r="AG183" s="44"/>
    </row>
    <row r="184" spans="25:33" x14ac:dyDescent="0.35">
      <c r="Y184" s="44"/>
      <c r="AG184" s="44"/>
    </row>
    <row r="185" spans="25:33" x14ac:dyDescent="0.35">
      <c r="Y185" s="44"/>
      <c r="AG185" s="44"/>
    </row>
    <row r="186" spans="25:33" x14ac:dyDescent="0.35">
      <c r="Y186" s="44"/>
      <c r="AG186" s="44"/>
    </row>
    <row r="187" spans="25:33" x14ac:dyDescent="0.35">
      <c r="Y187" s="44"/>
      <c r="AG187" s="44"/>
    </row>
    <row r="188" spans="25:33" x14ac:dyDescent="0.35">
      <c r="Y188" s="44"/>
      <c r="AG188" s="44"/>
    </row>
    <row r="189" spans="25:33" x14ac:dyDescent="0.35">
      <c r="Y189" s="44"/>
      <c r="AG189" s="44"/>
    </row>
    <row r="190" spans="25:33" x14ac:dyDescent="0.35">
      <c r="Y190" s="44"/>
      <c r="AG190" s="44"/>
    </row>
    <row r="191" spans="25:33" x14ac:dyDescent="0.35">
      <c r="Y191" s="44"/>
      <c r="AG191" s="44"/>
    </row>
    <row r="192" spans="25:33" x14ac:dyDescent="0.35">
      <c r="Y192" s="44"/>
      <c r="AG192" s="44"/>
    </row>
    <row r="193" spans="25:33" x14ac:dyDescent="0.35">
      <c r="Y193" s="44"/>
      <c r="AG193" s="44"/>
    </row>
    <row r="194" spans="25:33" x14ac:dyDescent="0.35">
      <c r="Y194" s="44"/>
      <c r="AG194" s="44"/>
    </row>
    <row r="195" spans="25:33" x14ac:dyDescent="0.35">
      <c r="Y195" s="44"/>
      <c r="AG195" s="44"/>
    </row>
    <row r="196" spans="25:33" x14ac:dyDescent="0.35">
      <c r="Y196" s="44"/>
      <c r="AG196" s="44"/>
    </row>
    <row r="197" spans="25:33" x14ac:dyDescent="0.35">
      <c r="Y197" s="44"/>
      <c r="AG197" s="44"/>
    </row>
    <row r="198" spans="25:33" x14ac:dyDescent="0.35">
      <c r="Y198" s="44"/>
      <c r="AG198" s="44"/>
    </row>
    <row r="199" spans="25:33" x14ac:dyDescent="0.35">
      <c r="Y199" s="44"/>
      <c r="AG199" s="44"/>
    </row>
    <row r="200" spans="25:33" x14ac:dyDescent="0.35">
      <c r="Y200" s="44"/>
      <c r="AG200" s="44"/>
    </row>
    <row r="201" spans="25:33" x14ac:dyDescent="0.35">
      <c r="Y201" s="44"/>
      <c r="AG201" s="44"/>
    </row>
    <row r="202" spans="25:33" x14ac:dyDescent="0.35">
      <c r="Y202" s="44"/>
      <c r="AG202" s="44"/>
    </row>
    <row r="203" spans="25:33" x14ac:dyDescent="0.35">
      <c r="Y203" s="44"/>
      <c r="AG203" s="44"/>
    </row>
    <row r="204" spans="25:33" x14ac:dyDescent="0.35">
      <c r="Y204" s="44"/>
      <c r="AG204" s="44"/>
    </row>
    <row r="205" spans="25:33" x14ac:dyDescent="0.35">
      <c r="Y205" s="44"/>
      <c r="AG205" s="44"/>
    </row>
    <row r="206" spans="25:33" x14ac:dyDescent="0.35">
      <c r="Y206" s="44"/>
      <c r="AG206" s="44"/>
    </row>
    <row r="207" spans="25:33" x14ac:dyDescent="0.35">
      <c r="Y207" s="44"/>
      <c r="AG207" s="44"/>
    </row>
    <row r="208" spans="25:33" x14ac:dyDescent="0.35">
      <c r="Y208" s="44"/>
      <c r="AG208" s="44"/>
    </row>
    <row r="209" spans="25:33" x14ac:dyDescent="0.35">
      <c r="Y209" s="44"/>
      <c r="AG209" s="44"/>
    </row>
    <row r="210" spans="25:33" x14ac:dyDescent="0.35">
      <c r="Y210" s="44"/>
      <c r="AG210" s="44"/>
    </row>
    <row r="211" spans="25:33" x14ac:dyDescent="0.35">
      <c r="Y211" s="44"/>
      <c r="AG211" s="44"/>
    </row>
    <row r="212" spans="25:33" x14ac:dyDescent="0.35">
      <c r="Y212" s="44"/>
      <c r="AG212" s="44"/>
    </row>
    <row r="213" spans="25:33" x14ac:dyDescent="0.35">
      <c r="Y213" s="44"/>
      <c r="AG213" s="44"/>
    </row>
    <row r="214" spans="25:33" x14ac:dyDescent="0.35">
      <c r="Y214" s="44"/>
      <c r="AG214" s="44"/>
    </row>
    <row r="215" spans="25:33" x14ac:dyDescent="0.35">
      <c r="Y215" s="44"/>
      <c r="AG215" s="44"/>
    </row>
    <row r="216" spans="25:33" x14ac:dyDescent="0.35">
      <c r="Y216" s="44"/>
      <c r="AG216" s="44"/>
    </row>
    <row r="217" spans="25:33" x14ac:dyDescent="0.35">
      <c r="Y217" s="44"/>
      <c r="AG217" s="44"/>
    </row>
    <row r="218" spans="25:33" x14ac:dyDescent="0.35">
      <c r="Y218" s="44"/>
      <c r="AG218" s="44"/>
    </row>
    <row r="219" spans="25:33" x14ac:dyDescent="0.35">
      <c r="Y219" s="44"/>
      <c r="AG219" s="44"/>
    </row>
    <row r="220" spans="25:33" x14ac:dyDescent="0.35">
      <c r="Y220" s="44"/>
      <c r="AG220" s="44"/>
    </row>
    <row r="221" spans="25:33" x14ac:dyDescent="0.35">
      <c r="Y221" s="44"/>
      <c r="AG221" s="44"/>
    </row>
    <row r="222" spans="25:33" x14ac:dyDescent="0.35">
      <c r="Y222" s="44"/>
      <c r="AG222" s="44"/>
    </row>
    <row r="223" spans="25:33" x14ac:dyDescent="0.35">
      <c r="Y223" s="44"/>
      <c r="AG223" s="44"/>
    </row>
    <row r="224" spans="25:33" x14ac:dyDescent="0.35">
      <c r="Y224" s="44"/>
      <c r="AG224" s="44"/>
    </row>
    <row r="225" spans="25:33" x14ac:dyDescent="0.35">
      <c r="Y225" s="44"/>
      <c r="AG225" s="44"/>
    </row>
    <row r="226" spans="25:33" x14ac:dyDescent="0.35">
      <c r="Y226" s="44"/>
      <c r="AG226" s="44"/>
    </row>
    <row r="227" spans="25:33" x14ac:dyDescent="0.35">
      <c r="Y227" s="44"/>
      <c r="AG227" s="44"/>
    </row>
    <row r="228" spans="25:33" x14ac:dyDescent="0.35">
      <c r="Y228" s="44"/>
      <c r="AG228" s="44"/>
    </row>
    <row r="229" spans="25:33" x14ac:dyDescent="0.35">
      <c r="Y229" s="44"/>
      <c r="AG229" s="44"/>
    </row>
    <row r="230" spans="25:33" x14ac:dyDescent="0.35">
      <c r="Y230" s="44"/>
      <c r="AG230" s="44"/>
    </row>
    <row r="231" spans="25:33" x14ac:dyDescent="0.35">
      <c r="Y231" s="44"/>
      <c r="AG231" s="44"/>
    </row>
    <row r="232" spans="25:33" x14ac:dyDescent="0.35">
      <c r="Y232" s="44"/>
      <c r="AG232" s="44"/>
    </row>
    <row r="233" spans="25:33" x14ac:dyDescent="0.35">
      <c r="Y233" s="44"/>
      <c r="AG233" s="44"/>
    </row>
    <row r="234" spans="25:33" x14ac:dyDescent="0.35">
      <c r="Y234" s="44"/>
      <c r="AG234" s="44"/>
    </row>
    <row r="235" spans="25:33" x14ac:dyDescent="0.35">
      <c r="Y235" s="44"/>
      <c r="AG235" s="44"/>
    </row>
    <row r="236" spans="25:33" x14ac:dyDescent="0.35">
      <c r="Y236" s="44"/>
      <c r="AG236" s="44"/>
    </row>
    <row r="237" spans="25:33" x14ac:dyDescent="0.35">
      <c r="Y237" s="44"/>
      <c r="AG237" s="44"/>
    </row>
    <row r="238" spans="25:33" x14ac:dyDescent="0.35">
      <c r="Y238" s="44"/>
      <c r="AG238" s="44"/>
    </row>
    <row r="239" spans="25:33" x14ac:dyDescent="0.35">
      <c r="Y239" s="44"/>
      <c r="AG239" s="44"/>
    </row>
    <row r="240" spans="25:33" x14ac:dyDescent="0.35">
      <c r="Y240" s="44"/>
      <c r="AG240" s="44"/>
    </row>
    <row r="241" spans="25:33" x14ac:dyDescent="0.35">
      <c r="Y241" s="44"/>
      <c r="AG241" s="44"/>
    </row>
    <row r="242" spans="25:33" x14ac:dyDescent="0.35">
      <c r="Y242" s="44"/>
      <c r="AG242" s="44"/>
    </row>
    <row r="243" spans="25:33" x14ac:dyDescent="0.35">
      <c r="Y243" s="44"/>
      <c r="AG243" s="44"/>
    </row>
    <row r="244" spans="25:33" x14ac:dyDescent="0.35">
      <c r="Y244" s="44"/>
      <c r="AG244" s="44"/>
    </row>
    <row r="245" spans="25:33" x14ac:dyDescent="0.35">
      <c r="Y245" s="44"/>
      <c r="AG245" s="44"/>
    </row>
    <row r="246" spans="25:33" x14ac:dyDescent="0.35">
      <c r="Y246" s="44"/>
      <c r="AG246" s="44"/>
    </row>
    <row r="247" spans="25:33" x14ac:dyDescent="0.35">
      <c r="Y247" s="44"/>
      <c r="AG247" s="44"/>
    </row>
    <row r="248" spans="25:33" x14ac:dyDescent="0.35">
      <c r="Y248" s="44"/>
      <c r="AG248" s="44"/>
    </row>
    <row r="249" spans="25:33" x14ac:dyDescent="0.35">
      <c r="Y249" s="44"/>
      <c r="AG249" s="44"/>
    </row>
    <row r="250" spans="25:33" x14ac:dyDescent="0.35">
      <c r="Y250" s="44"/>
      <c r="AG250" s="44"/>
    </row>
    <row r="251" spans="25:33" x14ac:dyDescent="0.35">
      <c r="Y251" s="44"/>
      <c r="AG251" s="44"/>
    </row>
    <row r="252" spans="25:33" x14ac:dyDescent="0.35">
      <c r="Y252" s="44"/>
      <c r="AG252" s="44"/>
    </row>
    <row r="253" spans="25:33" x14ac:dyDescent="0.35">
      <c r="Y253" s="44"/>
      <c r="AG253" s="44"/>
    </row>
    <row r="254" spans="25:33" x14ac:dyDescent="0.35">
      <c r="Y254" s="44"/>
      <c r="AG254" s="44"/>
    </row>
    <row r="255" spans="25:33" x14ac:dyDescent="0.35">
      <c r="Y255" s="44"/>
      <c r="AG255" s="44"/>
    </row>
    <row r="256" spans="25:33" x14ac:dyDescent="0.35">
      <c r="Y256" s="44"/>
      <c r="AG256" s="44"/>
    </row>
    <row r="257" spans="25:33" x14ac:dyDescent="0.35">
      <c r="Y257" s="44"/>
      <c r="AG257" s="44"/>
    </row>
    <row r="258" spans="25:33" x14ac:dyDescent="0.35">
      <c r="Y258" s="44"/>
      <c r="AG258" s="44"/>
    </row>
    <row r="259" spans="25:33" x14ac:dyDescent="0.35">
      <c r="Y259" s="44"/>
      <c r="AG259" s="44"/>
    </row>
    <row r="260" spans="25:33" x14ac:dyDescent="0.35">
      <c r="Y260" s="44"/>
      <c r="AG260" s="44"/>
    </row>
    <row r="261" spans="25:33" x14ac:dyDescent="0.35">
      <c r="Y261" s="44"/>
      <c r="AG261" s="44"/>
    </row>
    <row r="262" spans="25:33" x14ac:dyDescent="0.35">
      <c r="Y262" s="44"/>
      <c r="AG262" s="44"/>
    </row>
    <row r="263" spans="25:33" x14ac:dyDescent="0.35">
      <c r="Y263" s="44"/>
      <c r="AG263" s="44"/>
    </row>
    <row r="264" spans="25:33" x14ac:dyDescent="0.35">
      <c r="Y264" s="44"/>
      <c r="AG264" s="44"/>
    </row>
    <row r="265" spans="25:33" x14ac:dyDescent="0.35">
      <c r="Y265" s="44"/>
      <c r="AG265" s="44"/>
    </row>
    <row r="266" spans="25:33" x14ac:dyDescent="0.35">
      <c r="Y266" s="44"/>
      <c r="AG266" s="44"/>
    </row>
    <row r="267" spans="25:33" x14ac:dyDescent="0.35">
      <c r="Y267" s="44"/>
      <c r="AG267" s="44"/>
    </row>
    <row r="268" spans="25:33" x14ac:dyDescent="0.35">
      <c r="Y268" s="44"/>
      <c r="AG268" s="44"/>
    </row>
    <row r="269" spans="25:33" x14ac:dyDescent="0.35">
      <c r="Y269" s="44"/>
      <c r="AG269" s="44"/>
    </row>
    <row r="270" spans="25:33" x14ac:dyDescent="0.35">
      <c r="Y270" s="44"/>
      <c r="AG270" s="44"/>
    </row>
    <row r="271" spans="25:33" x14ac:dyDescent="0.35">
      <c r="Y271" s="44"/>
      <c r="AG271" s="44"/>
    </row>
    <row r="272" spans="25:33" x14ac:dyDescent="0.35">
      <c r="Y272" s="44"/>
      <c r="AG272" s="44"/>
    </row>
    <row r="273" spans="25:33" x14ac:dyDescent="0.35">
      <c r="Y273" s="44"/>
      <c r="AG273" s="44"/>
    </row>
    <row r="274" spans="25:33" x14ac:dyDescent="0.35">
      <c r="Y274" s="44"/>
      <c r="AG274" s="44"/>
    </row>
    <row r="275" spans="25:33" x14ac:dyDescent="0.35">
      <c r="Y275" s="44"/>
      <c r="AG275" s="44"/>
    </row>
    <row r="276" spans="25:33" x14ac:dyDescent="0.35">
      <c r="Y276" s="44"/>
      <c r="AG276" s="44"/>
    </row>
    <row r="277" spans="25:33" x14ac:dyDescent="0.35">
      <c r="Y277" s="44"/>
      <c r="AG277" s="44"/>
    </row>
    <row r="278" spans="25:33" x14ac:dyDescent="0.35">
      <c r="Y278" s="44"/>
      <c r="AG278" s="44"/>
    </row>
    <row r="279" spans="25:33" x14ac:dyDescent="0.35">
      <c r="Y279" s="44"/>
      <c r="AG279" s="44"/>
    </row>
    <row r="280" spans="25:33" x14ac:dyDescent="0.35">
      <c r="Y280" s="44"/>
      <c r="AG280" s="44"/>
    </row>
    <row r="281" spans="25:33" x14ac:dyDescent="0.35">
      <c r="Y281" s="44"/>
      <c r="AG281" s="44"/>
    </row>
    <row r="282" spans="25:33" x14ac:dyDescent="0.35">
      <c r="Y282" s="44"/>
      <c r="AG282" s="44"/>
    </row>
    <row r="283" spans="25:33" x14ac:dyDescent="0.35">
      <c r="Y283" s="44"/>
      <c r="AG283" s="44"/>
    </row>
    <row r="284" spans="25:33" x14ac:dyDescent="0.35">
      <c r="Y284" s="44"/>
      <c r="AG284" s="44"/>
    </row>
    <row r="285" spans="25:33" x14ac:dyDescent="0.35">
      <c r="Y285" s="44"/>
      <c r="AG285" s="44"/>
    </row>
    <row r="286" spans="25:33" x14ac:dyDescent="0.35">
      <c r="Y286" s="44"/>
      <c r="AG286" s="44"/>
    </row>
    <row r="287" spans="25:33" x14ac:dyDescent="0.35">
      <c r="Y287" s="44"/>
      <c r="AG287" s="44"/>
    </row>
    <row r="288" spans="25:33" x14ac:dyDescent="0.35">
      <c r="Y288" s="44"/>
      <c r="AG288" s="44"/>
    </row>
    <row r="289" spans="25:33" x14ac:dyDescent="0.35">
      <c r="Y289" s="44"/>
      <c r="AG289" s="44"/>
    </row>
    <row r="290" spans="25:33" x14ac:dyDescent="0.35">
      <c r="Y290" s="44"/>
      <c r="AG290" s="44"/>
    </row>
    <row r="291" spans="25:33" x14ac:dyDescent="0.35">
      <c r="Y291" s="44"/>
      <c r="AG291" s="44"/>
    </row>
    <row r="292" spans="25:33" x14ac:dyDescent="0.35">
      <c r="Y292" s="44"/>
      <c r="AG292" s="44"/>
    </row>
    <row r="293" spans="25:33" x14ac:dyDescent="0.35">
      <c r="Y293" s="44"/>
      <c r="AG293" s="44"/>
    </row>
    <row r="294" spans="25:33" x14ac:dyDescent="0.35">
      <c r="Y294" s="44"/>
      <c r="AG294" s="44"/>
    </row>
    <row r="295" spans="25:33" x14ac:dyDescent="0.35">
      <c r="Y295" s="44"/>
      <c r="AG295" s="44"/>
    </row>
    <row r="296" spans="25:33" x14ac:dyDescent="0.35">
      <c r="Y296" s="44"/>
      <c r="AG296" s="44"/>
    </row>
    <row r="297" spans="25:33" x14ac:dyDescent="0.35">
      <c r="Y297" s="44"/>
      <c r="AG297" s="44"/>
    </row>
    <row r="298" spans="25:33" x14ac:dyDescent="0.35">
      <c r="Y298" s="44"/>
      <c r="AG298" s="44"/>
    </row>
    <row r="299" spans="25:33" x14ac:dyDescent="0.35">
      <c r="Y299" s="44"/>
      <c r="AG299" s="44"/>
    </row>
    <row r="300" spans="25:33" x14ac:dyDescent="0.35">
      <c r="Y300" s="44"/>
      <c r="AG300" s="44"/>
    </row>
    <row r="301" spans="25:33" x14ac:dyDescent="0.35">
      <c r="Y301" s="44"/>
      <c r="AG301" s="44"/>
    </row>
    <row r="302" spans="25:33" x14ac:dyDescent="0.35">
      <c r="Y302" s="44"/>
      <c r="AG302" s="44"/>
    </row>
    <row r="303" spans="25:33" x14ac:dyDescent="0.35">
      <c r="Y303" s="44"/>
      <c r="AG303" s="44"/>
    </row>
    <row r="304" spans="25:33" x14ac:dyDescent="0.35">
      <c r="Y304" s="44"/>
      <c r="AG304" s="44"/>
    </row>
    <row r="305" spans="25:33" x14ac:dyDescent="0.35">
      <c r="Y305" s="44"/>
      <c r="AG305" s="44"/>
    </row>
    <row r="306" spans="25:33" x14ac:dyDescent="0.35">
      <c r="Y306" s="44"/>
      <c r="AG306" s="44"/>
    </row>
    <row r="307" spans="25:33" x14ac:dyDescent="0.35">
      <c r="Y307" s="44"/>
      <c r="AG307" s="44"/>
    </row>
    <row r="308" spans="25:33" x14ac:dyDescent="0.35">
      <c r="Y308" s="44"/>
      <c r="AG308" s="44"/>
    </row>
    <row r="309" spans="25:33" x14ac:dyDescent="0.35">
      <c r="Y309" s="44"/>
      <c r="AG309" s="44"/>
    </row>
    <row r="310" spans="25:33" x14ac:dyDescent="0.35">
      <c r="Y310" s="44"/>
      <c r="AG310" s="44"/>
    </row>
    <row r="311" spans="25:33" x14ac:dyDescent="0.35">
      <c r="Y311" s="44"/>
      <c r="AG311" s="44"/>
    </row>
    <row r="312" spans="25:33" x14ac:dyDescent="0.35">
      <c r="Y312" s="44"/>
      <c r="AG312" s="44"/>
    </row>
    <row r="313" spans="25:33" x14ac:dyDescent="0.35">
      <c r="Y313" s="44"/>
      <c r="AG313" s="44"/>
    </row>
    <row r="314" spans="25:33" x14ac:dyDescent="0.35">
      <c r="Y314" s="44"/>
      <c r="AG314" s="44"/>
    </row>
    <row r="315" spans="25:33" x14ac:dyDescent="0.35">
      <c r="Y315" s="44"/>
      <c r="AG315" s="44"/>
    </row>
    <row r="316" spans="25:33" x14ac:dyDescent="0.35">
      <c r="Y316" s="44"/>
      <c r="AG316" s="44"/>
    </row>
    <row r="317" spans="25:33" x14ac:dyDescent="0.35">
      <c r="Y317" s="44"/>
      <c r="AG317" s="44"/>
    </row>
    <row r="318" spans="25:33" x14ac:dyDescent="0.35">
      <c r="Y318" s="44"/>
      <c r="AG318" s="44"/>
    </row>
    <row r="319" spans="25:33" x14ac:dyDescent="0.35">
      <c r="Y319" s="44"/>
      <c r="AG319" s="44"/>
    </row>
    <row r="320" spans="25:33" x14ac:dyDescent="0.35">
      <c r="Y320" s="44"/>
      <c r="AG320" s="44"/>
    </row>
    <row r="321" spans="25:33" x14ac:dyDescent="0.35">
      <c r="Y321" s="44"/>
      <c r="AG321" s="44"/>
    </row>
    <row r="322" spans="25:33" x14ac:dyDescent="0.35">
      <c r="Y322" s="44"/>
      <c r="AG322" s="44"/>
    </row>
    <row r="323" spans="25:33" x14ac:dyDescent="0.35">
      <c r="Y323" s="44"/>
      <c r="AG323" s="44"/>
    </row>
    <row r="324" spans="25:33" x14ac:dyDescent="0.35">
      <c r="Y324" s="44"/>
      <c r="AG324" s="44"/>
    </row>
    <row r="325" spans="25:33" x14ac:dyDescent="0.35">
      <c r="Y325" s="44"/>
      <c r="AG325" s="44"/>
    </row>
    <row r="326" spans="25:33" x14ac:dyDescent="0.35">
      <c r="Y326" s="44"/>
      <c r="AG326" s="44"/>
    </row>
    <row r="327" spans="25:33" x14ac:dyDescent="0.35">
      <c r="Y327" s="44"/>
      <c r="AG327" s="44"/>
    </row>
    <row r="328" spans="25:33" x14ac:dyDescent="0.35">
      <c r="Y328" s="44"/>
      <c r="AG328" s="44"/>
    </row>
    <row r="329" spans="25:33" x14ac:dyDescent="0.35">
      <c r="Y329" s="44"/>
      <c r="AG329" s="44"/>
    </row>
    <row r="330" spans="25:33" x14ac:dyDescent="0.35">
      <c r="Y330" s="44"/>
      <c r="AG330" s="44"/>
    </row>
    <row r="331" spans="25:33" x14ac:dyDescent="0.35">
      <c r="Y331" s="44"/>
      <c r="AG331" s="44"/>
    </row>
    <row r="332" spans="25:33" x14ac:dyDescent="0.35">
      <c r="Y332" s="44"/>
      <c r="AG332" s="44"/>
    </row>
    <row r="333" spans="25:33" x14ac:dyDescent="0.35">
      <c r="Y333" s="44"/>
      <c r="AG333" s="44"/>
    </row>
    <row r="334" spans="25:33" x14ac:dyDescent="0.35">
      <c r="Y334" s="44"/>
      <c r="AG334" s="44"/>
    </row>
    <row r="335" spans="25:33" x14ac:dyDescent="0.35">
      <c r="Y335" s="44"/>
      <c r="AG335" s="44"/>
    </row>
    <row r="336" spans="25:33" x14ac:dyDescent="0.35">
      <c r="Y336" s="44"/>
      <c r="AG336" s="44"/>
    </row>
    <row r="337" spans="25:33" x14ac:dyDescent="0.35">
      <c r="Y337" s="44"/>
      <c r="AG337" s="44"/>
    </row>
    <row r="338" spans="25:33" x14ac:dyDescent="0.35">
      <c r="Y338" s="44"/>
      <c r="AG338" s="44"/>
    </row>
    <row r="339" spans="25:33" x14ac:dyDescent="0.35">
      <c r="Y339" s="44"/>
      <c r="AG339" s="44"/>
    </row>
    <row r="340" spans="25:33" x14ac:dyDescent="0.35">
      <c r="Y340" s="44"/>
      <c r="AG340" s="44"/>
    </row>
    <row r="341" spans="25:33" x14ac:dyDescent="0.35">
      <c r="Y341" s="44"/>
      <c r="AG341" s="44"/>
    </row>
    <row r="342" spans="25:33" x14ac:dyDescent="0.35">
      <c r="Y342" s="44"/>
      <c r="AG342" s="44"/>
    </row>
    <row r="343" spans="25:33" x14ac:dyDescent="0.35">
      <c r="Y343" s="44"/>
      <c r="AG343" s="44"/>
    </row>
    <row r="344" spans="25:33" x14ac:dyDescent="0.35">
      <c r="Y344" s="44"/>
      <c r="AG344" s="44"/>
    </row>
    <row r="345" spans="25:33" x14ac:dyDescent="0.35">
      <c r="Y345" s="44"/>
      <c r="AG345" s="44"/>
    </row>
    <row r="346" spans="25:33" x14ac:dyDescent="0.35">
      <c r="Y346" s="44"/>
      <c r="AG346" s="44"/>
    </row>
    <row r="347" spans="25:33" x14ac:dyDescent="0.35">
      <c r="Y347" s="44"/>
      <c r="AG347" s="44"/>
    </row>
    <row r="348" spans="25:33" x14ac:dyDescent="0.35">
      <c r="Y348" s="44"/>
      <c r="AG348" s="44"/>
    </row>
    <row r="349" spans="25:33" x14ac:dyDescent="0.35">
      <c r="Y349" s="44"/>
      <c r="AG349" s="44"/>
    </row>
    <row r="350" spans="25:33" x14ac:dyDescent="0.35">
      <c r="Y350" s="44"/>
      <c r="AG350" s="44"/>
    </row>
    <row r="351" spans="25:33" x14ac:dyDescent="0.35">
      <c r="Y351" s="44"/>
      <c r="AG351" s="44"/>
    </row>
    <row r="352" spans="25:33" x14ac:dyDescent="0.35">
      <c r="Y352" s="44"/>
      <c r="AG352" s="44"/>
    </row>
    <row r="353" spans="25:33" x14ac:dyDescent="0.35">
      <c r="Y353" s="44"/>
      <c r="AG353" s="44"/>
    </row>
    <row r="354" spans="25:33" x14ac:dyDescent="0.35">
      <c r="Y354" s="44"/>
      <c r="AG354" s="44"/>
    </row>
    <row r="355" spans="25:33" x14ac:dyDescent="0.35">
      <c r="Y355" s="44"/>
      <c r="AG355" s="44"/>
    </row>
    <row r="356" spans="25:33" x14ac:dyDescent="0.35">
      <c r="Y356" s="44"/>
      <c r="AG356" s="44"/>
    </row>
    <row r="357" spans="25:33" x14ac:dyDescent="0.35">
      <c r="Y357" s="44"/>
      <c r="AG357" s="44"/>
    </row>
    <row r="358" spans="25:33" x14ac:dyDescent="0.35">
      <c r="Y358" s="44"/>
      <c r="AG358" s="44"/>
    </row>
    <row r="359" spans="25:33" x14ac:dyDescent="0.35">
      <c r="Y359" s="44"/>
      <c r="AG359" s="44"/>
    </row>
    <row r="360" spans="25:33" x14ac:dyDescent="0.35">
      <c r="Y360" s="44"/>
      <c r="AG360" s="44"/>
    </row>
    <row r="361" spans="25:33" x14ac:dyDescent="0.35">
      <c r="Y361" s="44"/>
      <c r="AG361" s="44"/>
    </row>
    <row r="362" spans="25:33" x14ac:dyDescent="0.35">
      <c r="Y362" s="44"/>
      <c r="AG362" s="44"/>
    </row>
    <row r="363" spans="25:33" x14ac:dyDescent="0.35">
      <c r="Y363" s="44"/>
      <c r="AG363" s="44"/>
    </row>
    <row r="364" spans="25:33" x14ac:dyDescent="0.35">
      <c r="Y364" s="44"/>
      <c r="AG364" s="44"/>
    </row>
    <row r="365" spans="25:33" x14ac:dyDescent="0.35">
      <c r="Y365" s="44"/>
      <c r="AG365" s="44"/>
    </row>
    <row r="366" spans="25:33" x14ac:dyDescent="0.35">
      <c r="Y366" s="44"/>
      <c r="AG366" s="44"/>
    </row>
    <row r="367" spans="25:33" x14ac:dyDescent="0.35">
      <c r="Y367" s="44"/>
      <c r="AG367" s="44"/>
    </row>
    <row r="368" spans="25:33" x14ac:dyDescent="0.35">
      <c r="Y368" s="44"/>
      <c r="AG368" s="44"/>
    </row>
    <row r="369" spans="25:33" x14ac:dyDescent="0.35">
      <c r="Y369" s="44"/>
      <c r="AG369" s="44"/>
    </row>
    <row r="370" spans="25:33" x14ac:dyDescent="0.35">
      <c r="Y370" s="44"/>
      <c r="AG370" s="44"/>
    </row>
    <row r="371" spans="25:33" x14ac:dyDescent="0.35">
      <c r="Y371" s="44"/>
      <c r="AG371" s="44"/>
    </row>
    <row r="372" spans="25:33" x14ac:dyDescent="0.35">
      <c r="Y372" s="44"/>
      <c r="AG372" s="44"/>
    </row>
    <row r="373" spans="25:33" x14ac:dyDescent="0.35">
      <c r="Y373" s="44"/>
      <c r="AG373" s="44"/>
    </row>
    <row r="374" spans="25:33" x14ac:dyDescent="0.35">
      <c r="Y374" s="44"/>
      <c r="AG374" s="44"/>
    </row>
    <row r="375" spans="25:33" x14ac:dyDescent="0.35">
      <c r="Y375" s="44"/>
      <c r="AG375" s="44"/>
    </row>
    <row r="376" spans="25:33" x14ac:dyDescent="0.35">
      <c r="Y376" s="44"/>
      <c r="AG376" s="44"/>
    </row>
    <row r="377" spans="25:33" x14ac:dyDescent="0.35">
      <c r="Y377" s="44"/>
      <c r="AG377" s="44"/>
    </row>
    <row r="378" spans="25:33" x14ac:dyDescent="0.35">
      <c r="Y378" s="44"/>
      <c r="AG378" s="44"/>
    </row>
    <row r="379" spans="25:33" x14ac:dyDescent="0.35">
      <c r="Y379" s="44"/>
      <c r="AG379" s="44"/>
    </row>
    <row r="380" spans="25:33" x14ac:dyDescent="0.35">
      <c r="Y380" s="44"/>
      <c r="AG380" s="44"/>
    </row>
    <row r="381" spans="25:33" x14ac:dyDescent="0.35">
      <c r="Y381" s="44"/>
      <c r="AG381" s="44"/>
    </row>
    <row r="382" spans="25:33" x14ac:dyDescent="0.35">
      <c r="Y382" s="44"/>
      <c r="AG382" s="44"/>
    </row>
    <row r="383" spans="25:33" x14ac:dyDescent="0.35">
      <c r="Y383" s="44"/>
      <c r="AG383" s="44"/>
    </row>
    <row r="384" spans="25:33" x14ac:dyDescent="0.35">
      <c r="Y384" s="44"/>
      <c r="AG384" s="44"/>
    </row>
    <row r="385" spans="25:33" x14ac:dyDescent="0.35">
      <c r="Y385" s="44"/>
      <c r="AG385" s="44"/>
    </row>
    <row r="386" spans="25:33" x14ac:dyDescent="0.35">
      <c r="Y386" s="44"/>
      <c r="AG386" s="44"/>
    </row>
    <row r="387" spans="25:33" x14ac:dyDescent="0.35">
      <c r="Y387" s="44"/>
      <c r="AG387" s="44"/>
    </row>
    <row r="388" spans="25:33" x14ac:dyDescent="0.35">
      <c r="Y388" s="44"/>
      <c r="AG388" s="44"/>
    </row>
    <row r="389" spans="25:33" x14ac:dyDescent="0.35">
      <c r="Y389" s="44"/>
      <c r="AG389" s="44"/>
    </row>
    <row r="390" spans="25:33" x14ac:dyDescent="0.35">
      <c r="Y390" s="44"/>
      <c r="AG390" s="44"/>
    </row>
    <row r="391" spans="25:33" x14ac:dyDescent="0.35">
      <c r="Y391" s="44"/>
      <c r="AG391" s="44"/>
    </row>
    <row r="392" spans="25:33" x14ac:dyDescent="0.35">
      <c r="Y392" s="44"/>
      <c r="AG392" s="44"/>
    </row>
    <row r="393" spans="25:33" x14ac:dyDescent="0.35">
      <c r="Y393" s="44"/>
      <c r="AG393" s="44"/>
    </row>
    <row r="394" spans="25:33" x14ac:dyDescent="0.35">
      <c r="Y394" s="44"/>
      <c r="AG394" s="44"/>
    </row>
    <row r="395" spans="25:33" x14ac:dyDescent="0.35">
      <c r="Y395" s="44"/>
      <c r="AG395" s="44"/>
    </row>
    <row r="396" spans="25:33" x14ac:dyDescent="0.35">
      <c r="Y396" s="44"/>
      <c r="AG396" s="44"/>
    </row>
    <row r="397" spans="25:33" x14ac:dyDescent="0.35">
      <c r="Y397" s="44"/>
      <c r="AG397" s="44"/>
    </row>
    <row r="398" spans="25:33" x14ac:dyDescent="0.35">
      <c r="Y398" s="44"/>
      <c r="AG398" s="44"/>
    </row>
    <row r="399" spans="25:33" x14ac:dyDescent="0.35">
      <c r="Y399" s="44"/>
      <c r="AG399" s="44"/>
    </row>
    <row r="400" spans="25:33" x14ac:dyDescent="0.35">
      <c r="Y400" s="44"/>
      <c r="AG400" s="44"/>
    </row>
    <row r="401" spans="25:33" x14ac:dyDescent="0.35">
      <c r="Y401" s="44"/>
      <c r="AG401" s="44"/>
    </row>
    <row r="402" spans="25:33" x14ac:dyDescent="0.35">
      <c r="Y402" s="44"/>
      <c r="AG402" s="44"/>
    </row>
    <row r="403" spans="25:33" x14ac:dyDescent="0.35">
      <c r="Y403" s="44"/>
      <c r="AG403" s="44"/>
    </row>
    <row r="404" spans="25:33" x14ac:dyDescent="0.35">
      <c r="Y404" s="44"/>
      <c r="AG404" s="44"/>
    </row>
    <row r="405" spans="25:33" x14ac:dyDescent="0.35">
      <c r="Y405" s="44"/>
      <c r="AG405" s="44"/>
    </row>
    <row r="406" spans="25:33" x14ac:dyDescent="0.35">
      <c r="Y406" s="44"/>
      <c r="AG406" s="44"/>
    </row>
    <row r="407" spans="25:33" x14ac:dyDescent="0.35">
      <c r="Y407" s="44"/>
      <c r="AG407" s="44"/>
    </row>
    <row r="408" spans="25:33" x14ac:dyDescent="0.35">
      <c r="Y408" s="44"/>
      <c r="AG408" s="44"/>
    </row>
    <row r="409" spans="25:33" x14ac:dyDescent="0.35">
      <c r="Y409" s="44"/>
      <c r="AG409" s="44"/>
    </row>
    <row r="410" spans="25:33" x14ac:dyDescent="0.35">
      <c r="Y410" s="44"/>
      <c r="AG410" s="44"/>
    </row>
    <row r="411" spans="25:33" x14ac:dyDescent="0.35">
      <c r="Y411" s="44"/>
      <c r="AG411" s="44"/>
    </row>
    <row r="412" spans="25:33" x14ac:dyDescent="0.35">
      <c r="Y412" s="44"/>
      <c r="AG412" s="44"/>
    </row>
    <row r="413" spans="25:33" x14ac:dyDescent="0.35">
      <c r="Y413" s="44"/>
      <c r="AG413" s="44"/>
    </row>
    <row r="414" spans="25:33" x14ac:dyDescent="0.35">
      <c r="Y414" s="44"/>
      <c r="AG414" s="44"/>
    </row>
    <row r="415" spans="25:33" x14ac:dyDescent="0.35">
      <c r="Y415" s="44"/>
      <c r="AG415" s="44"/>
    </row>
    <row r="416" spans="25:33" x14ac:dyDescent="0.35">
      <c r="Y416" s="44"/>
      <c r="AG416" s="44"/>
    </row>
    <row r="417" spans="25:33" x14ac:dyDescent="0.35">
      <c r="Y417" s="44"/>
      <c r="AG417" s="44"/>
    </row>
    <row r="418" spans="25:33" x14ac:dyDescent="0.35">
      <c r="Y418" s="44"/>
      <c r="AG418" s="44"/>
    </row>
    <row r="419" spans="25:33" x14ac:dyDescent="0.35">
      <c r="Y419" s="44"/>
      <c r="AG419" s="44"/>
    </row>
    <row r="420" spans="25:33" x14ac:dyDescent="0.35">
      <c r="Y420" s="44"/>
      <c r="AG420" s="44"/>
    </row>
    <row r="421" spans="25:33" x14ac:dyDescent="0.35">
      <c r="Y421" s="44"/>
      <c r="AG421" s="44"/>
    </row>
    <row r="422" spans="25:33" x14ac:dyDescent="0.35">
      <c r="Y422" s="44"/>
      <c r="AG422" s="44"/>
    </row>
    <row r="423" spans="25:33" x14ac:dyDescent="0.35">
      <c r="Y423" s="44"/>
      <c r="AG423" s="44"/>
    </row>
    <row r="424" spans="25:33" x14ac:dyDescent="0.35">
      <c r="Y424" s="44"/>
      <c r="AG424" s="44"/>
    </row>
    <row r="425" spans="25:33" x14ac:dyDescent="0.35">
      <c r="Y425" s="44"/>
      <c r="AG425" s="44"/>
    </row>
    <row r="426" spans="25:33" x14ac:dyDescent="0.35">
      <c r="Y426" s="44"/>
      <c r="AG426" s="44"/>
    </row>
    <row r="427" spans="25:33" x14ac:dyDescent="0.35">
      <c r="Y427" s="44"/>
      <c r="AG427" s="44"/>
    </row>
    <row r="428" spans="25:33" x14ac:dyDescent="0.35">
      <c r="Y428" s="44"/>
      <c r="AG428" s="44"/>
    </row>
    <row r="429" spans="25:33" x14ac:dyDescent="0.35">
      <c r="Y429" s="44"/>
      <c r="AG429" s="44"/>
    </row>
    <row r="430" spans="25:33" x14ac:dyDescent="0.35">
      <c r="Y430" s="44"/>
      <c r="AG430" s="44"/>
    </row>
    <row r="431" spans="25:33" x14ac:dyDescent="0.35">
      <c r="Y431" s="44"/>
      <c r="AG431" s="44"/>
    </row>
    <row r="432" spans="25:33" x14ac:dyDescent="0.35">
      <c r="Y432" s="44"/>
      <c r="AG432" s="44"/>
    </row>
    <row r="433" spans="25:33" x14ac:dyDescent="0.35">
      <c r="Y433" s="44"/>
      <c r="AG433" s="44"/>
    </row>
    <row r="434" spans="25:33" x14ac:dyDescent="0.35">
      <c r="Y434" s="44"/>
      <c r="AG434" s="44"/>
    </row>
    <row r="435" spans="25:33" x14ac:dyDescent="0.35">
      <c r="Y435" s="44"/>
      <c r="AG435" s="44"/>
    </row>
    <row r="436" spans="25:33" x14ac:dyDescent="0.35">
      <c r="Y436" s="44"/>
      <c r="AG436" s="44"/>
    </row>
    <row r="437" spans="25:33" x14ac:dyDescent="0.35">
      <c r="Y437" s="44"/>
      <c r="AG437" s="44"/>
    </row>
    <row r="438" spans="25:33" x14ac:dyDescent="0.35">
      <c r="Y438" s="44"/>
      <c r="AG438" s="44"/>
    </row>
    <row r="439" spans="25:33" x14ac:dyDescent="0.35">
      <c r="Y439" s="44"/>
      <c r="AG439" s="44"/>
    </row>
    <row r="440" spans="25:33" x14ac:dyDescent="0.35">
      <c r="Y440" s="44"/>
      <c r="AG440" s="44"/>
    </row>
    <row r="441" spans="25:33" x14ac:dyDescent="0.35">
      <c r="Y441" s="44"/>
      <c r="AG441" s="44"/>
    </row>
    <row r="442" spans="25:33" x14ac:dyDescent="0.35">
      <c r="Y442" s="44"/>
      <c r="AG442" s="44"/>
    </row>
    <row r="443" spans="25:33" x14ac:dyDescent="0.35">
      <c r="Y443" s="44"/>
      <c r="AG443" s="44"/>
    </row>
    <row r="444" spans="25:33" x14ac:dyDescent="0.35">
      <c r="Y444" s="44"/>
      <c r="AG444" s="44"/>
    </row>
    <row r="445" spans="25:33" x14ac:dyDescent="0.35">
      <c r="Y445" s="44"/>
      <c r="AG445" s="44"/>
    </row>
    <row r="446" spans="25:33" x14ac:dyDescent="0.35">
      <c r="Y446" s="44"/>
      <c r="AG446" s="44"/>
    </row>
    <row r="447" spans="25:33" x14ac:dyDescent="0.35">
      <c r="Y447" s="44"/>
      <c r="AG447" s="44"/>
    </row>
    <row r="448" spans="25:33" x14ac:dyDescent="0.35">
      <c r="Y448" s="44"/>
      <c r="AG448" s="44"/>
    </row>
    <row r="449" spans="25:33" x14ac:dyDescent="0.35">
      <c r="Y449" s="44"/>
      <c r="AG449" s="44"/>
    </row>
    <row r="450" spans="25:33" x14ac:dyDescent="0.35">
      <c r="Y450" s="44"/>
      <c r="AG450" s="44"/>
    </row>
    <row r="451" spans="25:33" x14ac:dyDescent="0.35">
      <c r="Y451" s="44"/>
      <c r="AG451" s="44"/>
    </row>
    <row r="452" spans="25:33" x14ac:dyDescent="0.35">
      <c r="Y452" s="44"/>
      <c r="AG452" s="44"/>
    </row>
    <row r="453" spans="25:33" x14ac:dyDescent="0.35">
      <c r="Y453" s="44"/>
      <c r="AG453" s="44"/>
    </row>
    <row r="454" spans="25:33" x14ac:dyDescent="0.35">
      <c r="Y454" s="44"/>
      <c r="AG454" s="44"/>
    </row>
    <row r="455" spans="25:33" x14ac:dyDescent="0.35">
      <c r="Y455" s="44"/>
      <c r="AG455" s="44"/>
    </row>
    <row r="456" spans="25:33" x14ac:dyDescent="0.35">
      <c r="Y456" s="44"/>
      <c r="AG456" s="44"/>
    </row>
    <row r="457" spans="25:33" x14ac:dyDescent="0.35">
      <c r="Y457" s="44"/>
      <c r="AG457" s="44"/>
    </row>
    <row r="458" spans="25:33" x14ac:dyDescent="0.35">
      <c r="Y458" s="44"/>
      <c r="AG458" s="44"/>
    </row>
    <row r="459" spans="25:33" x14ac:dyDescent="0.35">
      <c r="Y459" s="44"/>
      <c r="AG459" s="44"/>
    </row>
    <row r="460" spans="25:33" x14ac:dyDescent="0.35">
      <c r="Y460" s="44"/>
      <c r="AG460" s="44"/>
    </row>
    <row r="461" spans="25:33" x14ac:dyDescent="0.35">
      <c r="Y461" s="44"/>
      <c r="AG461" s="44"/>
    </row>
    <row r="462" spans="25:33" x14ac:dyDescent="0.35">
      <c r="Y462" s="44"/>
      <c r="AG462" s="44"/>
    </row>
    <row r="463" spans="25:33" x14ac:dyDescent="0.35">
      <c r="Y463" s="44"/>
      <c r="AG463" s="44"/>
    </row>
    <row r="464" spans="25:33" x14ac:dyDescent="0.35">
      <c r="Y464" s="44"/>
      <c r="AG464" s="44"/>
    </row>
    <row r="465" spans="25:33" x14ac:dyDescent="0.35">
      <c r="Y465" s="44"/>
      <c r="AG465" s="44"/>
    </row>
    <row r="466" spans="25:33" x14ac:dyDescent="0.35">
      <c r="Y466" s="44"/>
      <c r="AG466" s="44"/>
    </row>
    <row r="467" spans="25:33" x14ac:dyDescent="0.35">
      <c r="Y467" s="44"/>
      <c r="AG467" s="44"/>
    </row>
    <row r="468" spans="25:33" x14ac:dyDescent="0.35">
      <c r="Y468" s="44"/>
      <c r="AG468" s="44"/>
    </row>
    <row r="469" spans="25:33" x14ac:dyDescent="0.35">
      <c r="Y469" s="44"/>
      <c r="AG469" s="44"/>
    </row>
    <row r="470" spans="25:33" x14ac:dyDescent="0.35">
      <c r="Y470" s="44"/>
      <c r="AG470" s="44"/>
    </row>
    <row r="471" spans="25:33" x14ac:dyDescent="0.35">
      <c r="Y471" s="44"/>
      <c r="AG471" s="44"/>
    </row>
    <row r="472" spans="25:33" x14ac:dyDescent="0.35">
      <c r="Y472" s="44"/>
      <c r="AG472" s="44"/>
    </row>
    <row r="473" spans="25:33" x14ac:dyDescent="0.35">
      <c r="Y473" s="44"/>
      <c r="AG473" s="44"/>
    </row>
    <row r="474" spans="25:33" x14ac:dyDescent="0.35">
      <c r="Y474" s="44"/>
      <c r="AG474" s="44"/>
    </row>
    <row r="475" spans="25:33" x14ac:dyDescent="0.35">
      <c r="Y475" s="44"/>
      <c r="AG475" s="44"/>
    </row>
    <row r="476" spans="25:33" x14ac:dyDescent="0.35">
      <c r="Y476" s="44"/>
      <c r="AG476" s="44"/>
    </row>
    <row r="477" spans="25:33" x14ac:dyDescent="0.35">
      <c r="Y477" s="44"/>
      <c r="AG477" s="44"/>
    </row>
    <row r="478" spans="25:33" x14ac:dyDescent="0.35">
      <c r="Y478" s="44"/>
      <c r="AG478" s="44"/>
    </row>
    <row r="479" spans="25:33" x14ac:dyDescent="0.35">
      <c r="Y479" s="44"/>
      <c r="AG479" s="44"/>
    </row>
    <row r="480" spans="25:33" x14ac:dyDescent="0.35">
      <c r="Y480" s="44"/>
      <c r="AG480" s="44"/>
    </row>
    <row r="481" spans="25:33" x14ac:dyDescent="0.35">
      <c r="Y481" s="44"/>
      <c r="AG481" s="44"/>
    </row>
    <row r="482" spans="25:33" x14ac:dyDescent="0.35">
      <c r="Y482" s="44"/>
      <c r="AG482" s="44"/>
    </row>
    <row r="483" spans="25:33" x14ac:dyDescent="0.35">
      <c r="Y483" s="44"/>
      <c r="AG483" s="44"/>
    </row>
    <row r="484" spans="25:33" x14ac:dyDescent="0.35">
      <c r="Y484" s="44"/>
      <c r="AG484" s="44"/>
    </row>
    <row r="485" spans="25:33" x14ac:dyDescent="0.35">
      <c r="Y485" s="44"/>
      <c r="AG485" s="44"/>
    </row>
    <row r="486" spans="25:33" x14ac:dyDescent="0.35">
      <c r="Y486" s="44"/>
      <c r="AG486" s="44"/>
    </row>
    <row r="487" spans="25:33" x14ac:dyDescent="0.35">
      <c r="Y487" s="44"/>
      <c r="AG487" s="44"/>
    </row>
    <row r="488" spans="25:33" x14ac:dyDescent="0.35">
      <c r="Y488" s="44"/>
      <c r="AG488" s="44"/>
    </row>
    <row r="489" spans="25:33" x14ac:dyDescent="0.35">
      <c r="Y489" s="44"/>
      <c r="AG489" s="44"/>
    </row>
    <row r="490" spans="25:33" x14ac:dyDescent="0.35">
      <c r="Y490" s="44"/>
      <c r="AG490" s="44"/>
    </row>
    <row r="491" spans="25:33" x14ac:dyDescent="0.35">
      <c r="Y491" s="44"/>
      <c r="AG491" s="44"/>
    </row>
    <row r="492" spans="25:33" x14ac:dyDescent="0.35">
      <c r="Y492" s="44"/>
      <c r="AG492" s="44"/>
    </row>
    <row r="493" spans="25:33" x14ac:dyDescent="0.35">
      <c r="Y493" s="44"/>
      <c r="AG493" s="44"/>
    </row>
    <row r="494" spans="25:33" x14ac:dyDescent="0.35">
      <c r="Y494" s="44"/>
      <c r="AG494" s="44"/>
    </row>
    <row r="495" spans="25:33" x14ac:dyDescent="0.35">
      <c r="Y495" s="44"/>
      <c r="AG495" s="44"/>
    </row>
    <row r="496" spans="25:33" x14ac:dyDescent="0.35">
      <c r="Y496" s="44"/>
      <c r="AG496" s="44"/>
    </row>
    <row r="497" spans="25:33" x14ac:dyDescent="0.35">
      <c r="Y497" s="44"/>
      <c r="AG497" s="44"/>
    </row>
    <row r="498" spans="25:33" x14ac:dyDescent="0.35">
      <c r="Y498" s="44"/>
      <c r="AG498" s="44"/>
    </row>
    <row r="499" spans="25:33" x14ac:dyDescent="0.35">
      <c r="Y499" s="44"/>
      <c r="AG499" s="44"/>
    </row>
    <row r="500" spans="25:33" x14ac:dyDescent="0.35">
      <c r="Y500" s="44"/>
      <c r="AG500" s="44"/>
    </row>
    <row r="501" spans="25:33" x14ac:dyDescent="0.35">
      <c r="Y501" s="44"/>
      <c r="AG501" s="44"/>
    </row>
    <row r="502" spans="25:33" x14ac:dyDescent="0.35">
      <c r="Y502" s="44"/>
      <c r="AG502" s="44"/>
    </row>
    <row r="503" spans="25:33" x14ac:dyDescent="0.35">
      <c r="Y503" s="44"/>
      <c r="AG503" s="44"/>
    </row>
    <row r="504" spans="25:33" x14ac:dyDescent="0.35">
      <c r="Y504" s="44"/>
      <c r="AG504" s="44"/>
    </row>
    <row r="505" spans="25:33" x14ac:dyDescent="0.35">
      <c r="Y505" s="44"/>
      <c r="AG505" s="44"/>
    </row>
    <row r="506" spans="25:33" x14ac:dyDescent="0.35">
      <c r="Y506" s="44"/>
      <c r="AG506" s="44"/>
    </row>
    <row r="507" spans="25:33" x14ac:dyDescent="0.35">
      <c r="Y507" s="44"/>
      <c r="AG507" s="44"/>
    </row>
    <row r="508" spans="25:33" x14ac:dyDescent="0.35">
      <c r="Y508" s="44"/>
      <c r="AG508" s="44"/>
    </row>
    <row r="509" spans="25:33" x14ac:dyDescent="0.35">
      <c r="Y509" s="44"/>
      <c r="AG509" s="44"/>
    </row>
    <row r="510" spans="25:33" x14ac:dyDescent="0.35">
      <c r="Y510" s="44"/>
      <c r="AG510" s="44"/>
    </row>
    <row r="511" spans="25:33" x14ac:dyDescent="0.35">
      <c r="Y511" s="44"/>
      <c r="AG511" s="44"/>
    </row>
    <row r="512" spans="25:33" x14ac:dyDescent="0.35">
      <c r="Y512" s="44"/>
      <c r="AG512" s="44"/>
    </row>
    <row r="513" spans="25:33" x14ac:dyDescent="0.35">
      <c r="Y513" s="44"/>
      <c r="AG513" s="44"/>
    </row>
    <row r="514" spans="25:33" x14ac:dyDescent="0.35">
      <c r="Y514" s="44"/>
      <c r="AG514" s="44"/>
    </row>
    <row r="515" spans="25:33" x14ac:dyDescent="0.35">
      <c r="Y515" s="44"/>
      <c r="AG515" s="44"/>
    </row>
    <row r="516" spans="25:33" x14ac:dyDescent="0.35">
      <c r="Y516" s="44"/>
      <c r="AG516" s="44"/>
    </row>
    <row r="517" spans="25:33" x14ac:dyDescent="0.35">
      <c r="Y517" s="44"/>
      <c r="AG517" s="44"/>
    </row>
    <row r="518" spans="25:33" x14ac:dyDescent="0.35">
      <c r="Y518" s="44"/>
      <c r="AG518" s="44"/>
    </row>
    <row r="519" spans="25:33" x14ac:dyDescent="0.35">
      <c r="Y519" s="44"/>
      <c r="AG519" s="44"/>
    </row>
    <row r="520" spans="25:33" x14ac:dyDescent="0.35">
      <c r="Y520" s="44"/>
      <c r="AG520" s="44"/>
    </row>
    <row r="521" spans="25:33" x14ac:dyDescent="0.35">
      <c r="Y521" s="44"/>
      <c r="AG521" s="44"/>
    </row>
    <row r="522" spans="25:33" x14ac:dyDescent="0.35">
      <c r="Y522" s="44"/>
      <c r="AG522" s="44"/>
    </row>
    <row r="523" spans="25:33" x14ac:dyDescent="0.35">
      <c r="Y523" s="44"/>
      <c r="AG523" s="44"/>
    </row>
    <row r="524" spans="25:33" x14ac:dyDescent="0.35">
      <c r="Y524" s="44"/>
      <c r="AG524" s="44"/>
    </row>
    <row r="525" spans="25:33" x14ac:dyDescent="0.35">
      <c r="Y525" s="44"/>
      <c r="AG525" s="44"/>
    </row>
    <row r="526" spans="25:33" x14ac:dyDescent="0.35">
      <c r="Y526" s="44"/>
      <c r="AG526" s="44"/>
    </row>
    <row r="527" spans="25:33" x14ac:dyDescent="0.35">
      <c r="Y527" s="44"/>
      <c r="AG527" s="44"/>
    </row>
    <row r="528" spans="25:33" x14ac:dyDescent="0.35">
      <c r="Y528" s="44"/>
      <c r="AG528" s="44"/>
    </row>
    <row r="529" spans="25:33" x14ac:dyDescent="0.35">
      <c r="Y529" s="44"/>
      <c r="AG529" s="44"/>
    </row>
    <row r="530" spans="25:33" x14ac:dyDescent="0.35">
      <c r="Y530" s="44"/>
      <c r="AG530" s="44"/>
    </row>
    <row r="531" spans="25:33" x14ac:dyDescent="0.35">
      <c r="Y531" s="44"/>
      <c r="AG531" s="44"/>
    </row>
    <row r="532" spans="25:33" x14ac:dyDescent="0.35">
      <c r="Y532" s="44"/>
      <c r="AG532" s="44"/>
    </row>
    <row r="533" spans="25:33" x14ac:dyDescent="0.35">
      <c r="Y533" s="44"/>
      <c r="AG533" s="44"/>
    </row>
    <row r="534" spans="25:33" x14ac:dyDescent="0.35">
      <c r="Y534" s="44"/>
      <c r="AG534" s="44"/>
    </row>
    <row r="535" spans="25:33" x14ac:dyDescent="0.35">
      <c r="Y535" s="44"/>
      <c r="AG535" s="44"/>
    </row>
    <row r="536" spans="25:33" x14ac:dyDescent="0.35">
      <c r="Y536" s="44"/>
      <c r="AG536" s="44"/>
    </row>
    <row r="537" spans="25:33" x14ac:dyDescent="0.35">
      <c r="Y537" s="44"/>
      <c r="AG537" s="44"/>
    </row>
    <row r="538" spans="25:33" x14ac:dyDescent="0.35">
      <c r="Y538" s="44"/>
      <c r="AG538" s="44"/>
    </row>
    <row r="539" spans="25:33" x14ac:dyDescent="0.35">
      <c r="Y539" s="44"/>
      <c r="AG539" s="44"/>
    </row>
    <row r="540" spans="25:33" x14ac:dyDescent="0.35">
      <c r="Y540" s="44"/>
      <c r="AG540" s="44"/>
    </row>
    <row r="541" spans="25:33" x14ac:dyDescent="0.35">
      <c r="Y541" s="44"/>
      <c r="AG541" s="44"/>
    </row>
    <row r="542" spans="25:33" x14ac:dyDescent="0.35">
      <c r="Y542" s="44"/>
      <c r="AG542" s="44"/>
    </row>
    <row r="543" spans="25:33" x14ac:dyDescent="0.35">
      <c r="Y543" s="44"/>
      <c r="AG543" s="44"/>
    </row>
    <row r="544" spans="25:33" x14ac:dyDescent="0.35">
      <c r="Y544" s="44"/>
      <c r="AG544" s="44"/>
    </row>
    <row r="545" spans="25:33" x14ac:dyDescent="0.35">
      <c r="Y545" s="44"/>
      <c r="AG545" s="44"/>
    </row>
    <row r="546" spans="25:33" x14ac:dyDescent="0.35">
      <c r="Y546" s="44"/>
      <c r="AG546" s="44"/>
    </row>
    <row r="547" spans="25:33" x14ac:dyDescent="0.35">
      <c r="Y547" s="44"/>
      <c r="AG547" s="44"/>
    </row>
    <row r="548" spans="25:33" x14ac:dyDescent="0.35">
      <c r="Y548" s="44"/>
      <c r="AG548" s="44"/>
    </row>
    <row r="549" spans="25:33" x14ac:dyDescent="0.35">
      <c r="Y549" s="44"/>
      <c r="AG549" s="44"/>
    </row>
    <row r="550" spans="25:33" x14ac:dyDescent="0.35">
      <c r="Y550" s="44"/>
      <c r="AG550" s="44"/>
    </row>
    <row r="551" spans="25:33" x14ac:dyDescent="0.35">
      <c r="Y551" s="44"/>
      <c r="AG551" s="44"/>
    </row>
    <row r="552" spans="25:33" x14ac:dyDescent="0.35">
      <c r="Y552" s="44"/>
      <c r="AG552" s="44"/>
    </row>
    <row r="553" spans="25:33" x14ac:dyDescent="0.35">
      <c r="Y553" s="44"/>
      <c r="AG553" s="44"/>
    </row>
    <row r="554" spans="25:33" x14ac:dyDescent="0.35">
      <c r="Y554" s="44"/>
      <c r="AG554" s="44"/>
    </row>
    <row r="555" spans="25:33" x14ac:dyDescent="0.35">
      <c r="Y555" s="44"/>
      <c r="AG555" s="44"/>
    </row>
    <row r="556" spans="25:33" x14ac:dyDescent="0.35">
      <c r="Y556" s="44"/>
      <c r="AG556" s="44"/>
    </row>
    <row r="557" spans="25:33" x14ac:dyDescent="0.35">
      <c r="Y557" s="44"/>
      <c r="AG557" s="44"/>
    </row>
    <row r="558" spans="25:33" x14ac:dyDescent="0.35">
      <c r="Y558" s="44"/>
      <c r="AG558" s="44"/>
    </row>
    <row r="559" spans="25:33" x14ac:dyDescent="0.35">
      <c r="Y559" s="44"/>
      <c r="AG559" s="44"/>
    </row>
    <row r="560" spans="25:33" x14ac:dyDescent="0.35">
      <c r="Y560" s="44"/>
      <c r="AG560" s="44"/>
    </row>
    <row r="561" spans="25:33" x14ac:dyDescent="0.35">
      <c r="Y561" s="44"/>
      <c r="AG561" s="44"/>
    </row>
    <row r="562" spans="25:33" x14ac:dyDescent="0.35">
      <c r="Y562" s="44"/>
      <c r="AG562" s="44"/>
    </row>
    <row r="563" spans="25:33" x14ac:dyDescent="0.35">
      <c r="Y563" s="44"/>
      <c r="AG563" s="44"/>
    </row>
    <row r="564" spans="25:33" x14ac:dyDescent="0.35">
      <c r="Y564" s="44"/>
      <c r="AG564" s="44"/>
    </row>
    <row r="565" spans="25:33" x14ac:dyDescent="0.35">
      <c r="Y565" s="44"/>
      <c r="AG565" s="44"/>
    </row>
    <row r="566" spans="25:33" x14ac:dyDescent="0.35">
      <c r="Y566" s="44"/>
      <c r="AG566" s="44"/>
    </row>
    <row r="567" spans="25:33" x14ac:dyDescent="0.35">
      <c r="Y567" s="44"/>
      <c r="AG567" s="44"/>
    </row>
    <row r="568" spans="25:33" x14ac:dyDescent="0.35">
      <c r="Y568" s="44"/>
      <c r="AG568" s="44"/>
    </row>
    <row r="569" spans="25:33" x14ac:dyDescent="0.35">
      <c r="Y569" s="44"/>
      <c r="AG569" s="44"/>
    </row>
    <row r="570" spans="25:33" x14ac:dyDescent="0.35">
      <c r="Y570" s="44"/>
      <c r="AG570" s="44"/>
    </row>
    <row r="571" spans="25:33" x14ac:dyDescent="0.35">
      <c r="Y571" s="44"/>
      <c r="AG571" s="44"/>
    </row>
    <row r="572" spans="25:33" x14ac:dyDescent="0.35">
      <c r="Y572" s="44"/>
      <c r="AG572" s="44"/>
    </row>
    <row r="573" spans="25:33" x14ac:dyDescent="0.35">
      <c r="Y573" s="44"/>
      <c r="AG573" s="44"/>
    </row>
    <row r="574" spans="25:33" x14ac:dyDescent="0.35">
      <c r="Y574" s="44"/>
      <c r="AG574" s="44"/>
    </row>
    <row r="575" spans="25:33" x14ac:dyDescent="0.35">
      <c r="Y575" s="44"/>
      <c r="AG575" s="44"/>
    </row>
    <row r="576" spans="25:33" x14ac:dyDescent="0.35">
      <c r="Y576" s="44"/>
      <c r="AG576" s="44"/>
    </row>
    <row r="577" spans="25:33" x14ac:dyDescent="0.35">
      <c r="Y577" s="44"/>
      <c r="AG577" s="44"/>
    </row>
    <row r="578" spans="25:33" x14ac:dyDescent="0.35">
      <c r="Y578" s="44"/>
      <c r="AG578" s="44"/>
    </row>
    <row r="579" spans="25:33" x14ac:dyDescent="0.35">
      <c r="Y579" s="44"/>
      <c r="AG579" s="44"/>
    </row>
    <row r="580" spans="25:33" x14ac:dyDescent="0.35">
      <c r="Y580" s="44"/>
      <c r="AG580" s="44"/>
    </row>
    <row r="581" spans="25:33" x14ac:dyDescent="0.35">
      <c r="Y581" s="44"/>
      <c r="AG581" s="44"/>
    </row>
    <row r="582" spans="25:33" x14ac:dyDescent="0.35">
      <c r="Y582" s="44"/>
      <c r="AG582" s="44"/>
    </row>
    <row r="583" spans="25:33" x14ac:dyDescent="0.35">
      <c r="Y583" s="44"/>
      <c r="AG583" s="44"/>
    </row>
    <row r="584" spans="25:33" x14ac:dyDescent="0.35">
      <c r="Y584" s="44"/>
      <c r="AG584" s="44"/>
    </row>
    <row r="585" spans="25:33" x14ac:dyDescent="0.35">
      <c r="Y585" s="44"/>
      <c r="AG585" s="44"/>
    </row>
    <row r="586" spans="25:33" x14ac:dyDescent="0.35">
      <c r="Y586" s="44"/>
      <c r="AG586" s="44"/>
    </row>
    <row r="587" spans="25:33" x14ac:dyDescent="0.35">
      <c r="Y587" s="44"/>
      <c r="AG587" s="44"/>
    </row>
    <row r="588" spans="25:33" x14ac:dyDescent="0.35">
      <c r="Y588" s="44"/>
      <c r="AG588" s="44"/>
    </row>
    <row r="589" spans="25:33" x14ac:dyDescent="0.35">
      <c r="Y589" s="44"/>
      <c r="AG589" s="44"/>
    </row>
    <row r="590" spans="25:33" x14ac:dyDescent="0.35">
      <c r="Y590" s="44"/>
      <c r="AG590" s="44"/>
    </row>
    <row r="591" spans="25:33" x14ac:dyDescent="0.35">
      <c r="Y591" s="44"/>
      <c r="AG591" s="44"/>
    </row>
    <row r="592" spans="25:33" x14ac:dyDescent="0.35">
      <c r="Y592" s="44"/>
      <c r="AG592" s="44"/>
    </row>
    <row r="593" spans="25:33" x14ac:dyDescent="0.35">
      <c r="Y593" s="44"/>
      <c r="AG593" s="44"/>
    </row>
    <row r="594" spans="25:33" x14ac:dyDescent="0.35">
      <c r="Y594" s="44"/>
      <c r="AG594" s="44"/>
    </row>
    <row r="595" spans="25:33" x14ac:dyDescent="0.35">
      <c r="Y595" s="44"/>
      <c r="AG595" s="44"/>
    </row>
    <row r="596" spans="25:33" x14ac:dyDescent="0.35">
      <c r="Y596" s="44"/>
      <c r="AG596" s="44"/>
    </row>
    <row r="597" spans="25:33" x14ac:dyDescent="0.35">
      <c r="Y597" s="44"/>
      <c r="AG597" s="44"/>
    </row>
    <row r="598" spans="25:33" x14ac:dyDescent="0.35">
      <c r="Y598" s="44"/>
      <c r="AG598" s="44"/>
    </row>
    <row r="599" spans="25:33" x14ac:dyDescent="0.35">
      <c r="Y599" s="44"/>
      <c r="AG599" s="44"/>
    </row>
    <row r="600" spans="25:33" x14ac:dyDescent="0.35">
      <c r="Y600" s="44"/>
      <c r="AG600" s="44"/>
    </row>
    <row r="601" spans="25:33" x14ac:dyDescent="0.35">
      <c r="Y601" s="44"/>
      <c r="AG601" s="44"/>
    </row>
    <row r="602" spans="25:33" x14ac:dyDescent="0.35">
      <c r="Y602" s="44"/>
      <c r="AG602" s="44"/>
    </row>
    <row r="603" spans="25:33" x14ac:dyDescent="0.35">
      <c r="Y603" s="44"/>
      <c r="AG603" s="44"/>
    </row>
    <row r="604" spans="25:33" x14ac:dyDescent="0.35">
      <c r="Y604" s="44"/>
      <c r="AG604" s="44"/>
    </row>
    <row r="605" spans="25:33" x14ac:dyDescent="0.35">
      <c r="Y605" s="44"/>
      <c r="AG605" s="44"/>
    </row>
    <row r="606" spans="25:33" x14ac:dyDescent="0.35">
      <c r="Y606" s="44"/>
      <c r="AG606" s="44"/>
    </row>
    <row r="607" spans="25:33" x14ac:dyDescent="0.35">
      <c r="Y607" s="44"/>
      <c r="AG607" s="44"/>
    </row>
    <row r="608" spans="25:33" x14ac:dyDescent="0.35">
      <c r="Y608" s="44"/>
      <c r="AG608" s="44"/>
    </row>
    <row r="609" spans="25:33" x14ac:dyDescent="0.35">
      <c r="Y609" s="44"/>
      <c r="AG609" s="44"/>
    </row>
    <row r="610" spans="25:33" x14ac:dyDescent="0.35">
      <c r="Y610" s="44"/>
      <c r="AG610" s="44"/>
    </row>
    <row r="611" spans="25:33" x14ac:dyDescent="0.35">
      <c r="Y611" s="44"/>
      <c r="AG611" s="44"/>
    </row>
    <row r="612" spans="25:33" x14ac:dyDescent="0.35">
      <c r="Y612" s="44"/>
      <c r="AG612" s="44"/>
    </row>
    <row r="613" spans="25:33" x14ac:dyDescent="0.35">
      <c r="Y613" s="44"/>
      <c r="AG613" s="44"/>
    </row>
    <row r="614" spans="25:33" x14ac:dyDescent="0.35">
      <c r="Y614" s="44"/>
      <c r="AG614" s="44"/>
    </row>
    <row r="615" spans="25:33" x14ac:dyDescent="0.35">
      <c r="Y615" s="44"/>
      <c r="AG615" s="44"/>
    </row>
    <row r="616" spans="25:33" x14ac:dyDescent="0.35">
      <c r="Y616" s="44"/>
      <c r="AG616" s="44"/>
    </row>
    <row r="617" spans="25:33" x14ac:dyDescent="0.35">
      <c r="Y617" s="44"/>
      <c r="AG617" s="44"/>
    </row>
    <row r="618" spans="25:33" x14ac:dyDescent="0.35">
      <c r="Y618" s="44"/>
      <c r="AG618" s="44"/>
    </row>
    <row r="619" spans="25:33" x14ac:dyDescent="0.35">
      <c r="Y619" s="44"/>
      <c r="AG619" s="44"/>
    </row>
    <row r="620" spans="25:33" x14ac:dyDescent="0.35">
      <c r="Y620" s="44"/>
      <c r="AG620" s="44"/>
    </row>
    <row r="621" spans="25:33" x14ac:dyDescent="0.35">
      <c r="Y621" s="44"/>
      <c r="AG621" s="44"/>
    </row>
    <row r="622" spans="25:33" x14ac:dyDescent="0.35">
      <c r="Y622" s="44"/>
      <c r="AG622" s="44"/>
    </row>
    <row r="623" spans="25:33" x14ac:dyDescent="0.35">
      <c r="Y623" s="44"/>
      <c r="AG623" s="44"/>
    </row>
    <row r="624" spans="25:33" x14ac:dyDescent="0.35">
      <c r="Y624" s="44"/>
      <c r="AG624" s="44"/>
    </row>
    <row r="625" spans="25:33" x14ac:dyDescent="0.35">
      <c r="Y625" s="44"/>
      <c r="AG625" s="44"/>
    </row>
    <row r="626" spans="25:33" x14ac:dyDescent="0.35">
      <c r="Y626" s="44"/>
      <c r="AG626" s="44"/>
    </row>
    <row r="627" spans="25:33" x14ac:dyDescent="0.35">
      <c r="Y627" s="44"/>
      <c r="AG627" s="44"/>
    </row>
    <row r="628" spans="25:33" x14ac:dyDescent="0.35">
      <c r="Y628" s="44"/>
      <c r="AG628" s="44"/>
    </row>
    <row r="629" spans="25:33" x14ac:dyDescent="0.35">
      <c r="Y629" s="44"/>
      <c r="AG629" s="44"/>
    </row>
    <row r="630" spans="25:33" x14ac:dyDescent="0.35">
      <c r="Y630" s="44"/>
      <c r="AG630" s="44"/>
    </row>
    <row r="631" spans="25:33" x14ac:dyDescent="0.35">
      <c r="Y631" s="44"/>
      <c r="AG631" s="44"/>
    </row>
    <row r="632" spans="25:33" x14ac:dyDescent="0.35">
      <c r="Y632" s="44"/>
      <c r="AG632" s="44"/>
    </row>
    <row r="633" spans="25:33" x14ac:dyDescent="0.35">
      <c r="Y633" s="44"/>
      <c r="AG633" s="44"/>
    </row>
    <row r="634" spans="25:33" x14ac:dyDescent="0.35">
      <c r="Y634" s="44"/>
      <c r="AG634" s="44"/>
    </row>
    <row r="635" spans="25:33" x14ac:dyDescent="0.35">
      <c r="Y635" s="44"/>
      <c r="AG635" s="44"/>
    </row>
    <row r="636" spans="25:33" x14ac:dyDescent="0.35">
      <c r="Y636" s="44"/>
      <c r="AG636" s="44"/>
    </row>
    <row r="637" spans="25:33" x14ac:dyDescent="0.35">
      <c r="Y637" s="44"/>
      <c r="AG637" s="44"/>
    </row>
    <row r="638" spans="25:33" x14ac:dyDescent="0.35">
      <c r="Y638" s="44"/>
      <c r="AG638" s="44"/>
    </row>
    <row r="639" spans="25:33" x14ac:dyDescent="0.35">
      <c r="Y639" s="44"/>
      <c r="AG639" s="44"/>
    </row>
    <row r="640" spans="25:33" x14ac:dyDescent="0.35">
      <c r="Y640" s="44"/>
      <c r="AG640" s="44"/>
    </row>
    <row r="641" spans="25:33" x14ac:dyDescent="0.35">
      <c r="Y641" s="44"/>
      <c r="AG641" s="44"/>
    </row>
    <row r="642" spans="25:33" x14ac:dyDescent="0.35">
      <c r="Y642" s="44"/>
      <c r="AG642" s="44"/>
    </row>
    <row r="643" spans="25:33" x14ac:dyDescent="0.35">
      <c r="Y643" s="44"/>
      <c r="AG643" s="44"/>
    </row>
    <row r="644" spans="25:33" x14ac:dyDescent="0.35">
      <c r="Y644" s="44"/>
      <c r="AG644" s="44"/>
    </row>
    <row r="645" spans="25:33" x14ac:dyDescent="0.35">
      <c r="Y645" s="44"/>
      <c r="AG645" s="44"/>
    </row>
    <row r="646" spans="25:33" x14ac:dyDescent="0.35">
      <c r="Y646" s="44"/>
      <c r="AG646" s="44"/>
    </row>
    <row r="647" spans="25:33" x14ac:dyDescent="0.35">
      <c r="Y647" s="44"/>
      <c r="AG647" s="44"/>
    </row>
    <row r="648" spans="25:33" x14ac:dyDescent="0.35">
      <c r="Y648" s="44"/>
      <c r="AG648" s="44"/>
    </row>
    <row r="649" spans="25:33" x14ac:dyDescent="0.35">
      <c r="Y649" s="44"/>
      <c r="AG649" s="44"/>
    </row>
    <row r="650" spans="25:33" x14ac:dyDescent="0.35">
      <c r="Y650" s="44"/>
      <c r="AG650" s="44"/>
    </row>
    <row r="651" spans="25:33" x14ac:dyDescent="0.35">
      <c r="Y651" s="44"/>
      <c r="AG651" s="44"/>
    </row>
    <row r="652" spans="25:33" x14ac:dyDescent="0.35">
      <c r="Y652" s="44"/>
      <c r="AG652" s="44"/>
    </row>
    <row r="653" spans="25:33" x14ac:dyDescent="0.35">
      <c r="Y653" s="44"/>
      <c r="AG653" s="44"/>
    </row>
    <row r="654" spans="25:33" x14ac:dyDescent="0.35">
      <c r="Y654" s="44"/>
      <c r="AG654" s="44"/>
    </row>
    <row r="655" spans="25:33" x14ac:dyDescent="0.35">
      <c r="Y655" s="44"/>
      <c r="AG655" s="44"/>
    </row>
    <row r="656" spans="25:33" x14ac:dyDescent="0.35">
      <c r="Y656" s="44"/>
      <c r="AG656" s="44"/>
    </row>
    <row r="657" spans="25:33" x14ac:dyDescent="0.35">
      <c r="Y657" s="44"/>
      <c r="AG657" s="44"/>
    </row>
    <row r="658" spans="25:33" x14ac:dyDescent="0.35">
      <c r="Y658" s="44"/>
      <c r="AG658" s="44"/>
    </row>
    <row r="659" spans="25:33" x14ac:dyDescent="0.35">
      <c r="Y659" s="44"/>
      <c r="AG659" s="44"/>
    </row>
    <row r="660" spans="25:33" x14ac:dyDescent="0.35">
      <c r="Y660" s="44"/>
      <c r="AG660" s="44"/>
    </row>
    <row r="661" spans="25:33" x14ac:dyDescent="0.35">
      <c r="Y661" s="44"/>
      <c r="AG661" s="44"/>
    </row>
    <row r="662" spans="25:33" x14ac:dyDescent="0.35">
      <c r="Y662" s="44"/>
      <c r="AG662" s="44"/>
    </row>
    <row r="663" spans="25:33" x14ac:dyDescent="0.35">
      <c r="Y663" s="44"/>
      <c r="AG663" s="44"/>
    </row>
    <row r="664" spans="25:33" x14ac:dyDescent="0.35">
      <c r="Y664" s="44"/>
      <c r="AG664" s="44"/>
    </row>
    <row r="665" spans="25:33" x14ac:dyDescent="0.35">
      <c r="Y665" s="44"/>
      <c r="AG665" s="44"/>
    </row>
    <row r="666" spans="25:33" x14ac:dyDescent="0.35">
      <c r="Y666" s="44"/>
      <c r="AG666" s="44"/>
    </row>
    <row r="667" spans="25:33" x14ac:dyDescent="0.35">
      <c r="Y667" s="44"/>
      <c r="AG667" s="44"/>
    </row>
    <row r="668" spans="25:33" x14ac:dyDescent="0.35">
      <c r="Y668" s="44"/>
      <c r="AG668" s="44"/>
    </row>
    <row r="669" spans="25:33" x14ac:dyDescent="0.35">
      <c r="Y669" s="44"/>
      <c r="AG669" s="44"/>
    </row>
    <row r="670" spans="25:33" x14ac:dyDescent="0.35">
      <c r="Y670" s="44"/>
      <c r="AG670" s="44"/>
    </row>
    <row r="671" spans="25:33" x14ac:dyDescent="0.35">
      <c r="Y671" s="44"/>
      <c r="AG671" s="44"/>
    </row>
    <row r="672" spans="25:33" x14ac:dyDescent="0.35">
      <c r="Y672" s="44"/>
      <c r="AG672" s="44"/>
    </row>
    <row r="673" spans="25:33" x14ac:dyDescent="0.35">
      <c r="Y673" s="44"/>
      <c r="AG673" s="44"/>
    </row>
    <row r="674" spans="25:33" x14ac:dyDescent="0.35">
      <c r="Y674" s="44"/>
      <c r="AG674" s="44"/>
    </row>
    <row r="675" spans="25:33" x14ac:dyDescent="0.35">
      <c r="Y675" s="44"/>
      <c r="AG675" s="44"/>
    </row>
    <row r="676" spans="25:33" x14ac:dyDescent="0.35">
      <c r="Y676" s="44"/>
      <c r="AG676" s="44"/>
    </row>
    <row r="677" spans="25:33" x14ac:dyDescent="0.35">
      <c r="Y677" s="44"/>
      <c r="AG677" s="44"/>
    </row>
    <row r="678" spans="25:33" x14ac:dyDescent="0.35">
      <c r="Y678" s="44"/>
      <c r="AG678" s="44"/>
    </row>
    <row r="679" spans="25:33" x14ac:dyDescent="0.35">
      <c r="Y679" s="44"/>
      <c r="AG679" s="44"/>
    </row>
    <row r="680" spans="25:33" x14ac:dyDescent="0.35">
      <c r="Y680" s="44"/>
      <c r="AG680" s="44"/>
    </row>
    <row r="681" spans="25:33" x14ac:dyDescent="0.35">
      <c r="Y681" s="44"/>
      <c r="AG681" s="44"/>
    </row>
    <row r="682" spans="25:33" x14ac:dyDescent="0.35">
      <c r="Y682" s="44"/>
      <c r="AG682" s="44"/>
    </row>
    <row r="683" spans="25:33" x14ac:dyDescent="0.35">
      <c r="Y683" s="44"/>
      <c r="AG683" s="44"/>
    </row>
    <row r="684" spans="25:33" x14ac:dyDescent="0.35">
      <c r="Y684" s="44"/>
      <c r="AG684" s="44"/>
    </row>
    <row r="685" spans="25:33" x14ac:dyDescent="0.35">
      <c r="Y685" s="44"/>
      <c r="AG685" s="44"/>
    </row>
    <row r="686" spans="25:33" x14ac:dyDescent="0.35">
      <c r="Y686" s="44"/>
      <c r="AG686" s="44"/>
    </row>
    <row r="687" spans="25:33" x14ac:dyDescent="0.35">
      <c r="Y687" s="44"/>
      <c r="AG687" s="44"/>
    </row>
    <row r="688" spans="25:33" x14ac:dyDescent="0.35">
      <c r="Y688" s="44"/>
      <c r="AG688" s="44"/>
    </row>
    <row r="689" spans="25:33" x14ac:dyDescent="0.35">
      <c r="Y689" s="44"/>
      <c r="AG689" s="44"/>
    </row>
    <row r="690" spans="25:33" x14ac:dyDescent="0.35">
      <c r="Y690" s="44"/>
      <c r="AG690" s="44"/>
    </row>
    <row r="691" spans="25:33" x14ac:dyDescent="0.35">
      <c r="Y691" s="44"/>
      <c r="AG691" s="44"/>
    </row>
    <row r="692" spans="25:33" x14ac:dyDescent="0.35">
      <c r="Y692" s="44"/>
      <c r="AG692" s="44"/>
    </row>
    <row r="693" spans="25:33" x14ac:dyDescent="0.35">
      <c r="Y693" s="44"/>
      <c r="AG693" s="44"/>
    </row>
    <row r="694" spans="25:33" x14ac:dyDescent="0.35">
      <c r="Y694" s="44"/>
      <c r="AG694" s="44"/>
    </row>
    <row r="695" spans="25:33" x14ac:dyDescent="0.35">
      <c r="Y695" s="44"/>
      <c r="AG695" s="44"/>
    </row>
    <row r="696" spans="25:33" x14ac:dyDescent="0.35">
      <c r="Y696" s="44"/>
      <c r="AG696" s="44"/>
    </row>
    <row r="697" spans="25:33" x14ac:dyDescent="0.35">
      <c r="Y697" s="44"/>
      <c r="AG697" s="44"/>
    </row>
    <row r="698" spans="25:33" x14ac:dyDescent="0.35">
      <c r="Y698" s="44"/>
      <c r="AG698" s="44"/>
    </row>
    <row r="699" spans="25:33" x14ac:dyDescent="0.35">
      <c r="Y699" s="44"/>
      <c r="AG699" s="44"/>
    </row>
    <row r="700" spans="25:33" x14ac:dyDescent="0.35">
      <c r="Y700" s="44"/>
      <c r="AG700" s="44"/>
    </row>
    <row r="701" spans="25:33" x14ac:dyDescent="0.35">
      <c r="Y701" s="44"/>
      <c r="AG701" s="44"/>
    </row>
    <row r="702" spans="25:33" x14ac:dyDescent="0.35">
      <c r="Y702" s="44"/>
      <c r="AG702" s="44"/>
    </row>
    <row r="703" spans="25:33" x14ac:dyDescent="0.35">
      <c r="Y703" s="44"/>
      <c r="AG703" s="44"/>
    </row>
    <row r="704" spans="25:33" x14ac:dyDescent="0.35">
      <c r="Y704" s="44"/>
      <c r="AG704" s="44"/>
    </row>
    <row r="705" spans="25:33" x14ac:dyDescent="0.35">
      <c r="Y705" s="44"/>
      <c r="AG705" s="44"/>
    </row>
    <row r="706" spans="25:33" x14ac:dyDescent="0.35">
      <c r="Y706" s="44"/>
      <c r="AG706" s="44"/>
    </row>
    <row r="707" spans="25:33" x14ac:dyDescent="0.35">
      <c r="Y707" s="44"/>
      <c r="AG707" s="44"/>
    </row>
    <row r="708" spans="25:33" x14ac:dyDescent="0.35">
      <c r="Y708" s="44"/>
      <c r="AG708" s="44"/>
    </row>
    <row r="709" spans="25:33" x14ac:dyDescent="0.35">
      <c r="Y709" s="44"/>
      <c r="AG709" s="44"/>
    </row>
    <row r="710" spans="25:33" x14ac:dyDescent="0.35">
      <c r="Y710" s="44"/>
      <c r="AG710" s="44"/>
    </row>
    <row r="711" spans="25:33" x14ac:dyDescent="0.35">
      <c r="Y711" s="44"/>
      <c r="AG711" s="44"/>
    </row>
    <row r="712" spans="25:33" x14ac:dyDescent="0.35">
      <c r="Y712" s="44"/>
      <c r="AG712" s="44"/>
    </row>
    <row r="713" spans="25:33" x14ac:dyDescent="0.35">
      <c r="Y713" s="44"/>
      <c r="AG713" s="44"/>
    </row>
    <row r="714" spans="25:33" x14ac:dyDescent="0.35">
      <c r="Y714" s="44"/>
      <c r="AG714" s="44"/>
    </row>
    <row r="715" spans="25:33" x14ac:dyDescent="0.35">
      <c r="Y715" s="44"/>
      <c r="AG715" s="44"/>
    </row>
    <row r="716" spans="25:33" x14ac:dyDescent="0.35">
      <c r="Y716" s="44"/>
      <c r="AG716" s="44"/>
    </row>
    <row r="717" spans="25:33" x14ac:dyDescent="0.35">
      <c r="Y717" s="44"/>
      <c r="AG717" s="44"/>
    </row>
    <row r="718" spans="25:33" x14ac:dyDescent="0.35">
      <c r="Y718" s="44"/>
      <c r="AG718" s="44"/>
    </row>
    <row r="719" spans="25:33" x14ac:dyDescent="0.35">
      <c r="Y719" s="44"/>
      <c r="AG719" s="44"/>
    </row>
    <row r="720" spans="25:33" x14ac:dyDescent="0.35">
      <c r="Y720" s="44"/>
      <c r="AG720" s="44"/>
    </row>
    <row r="721" spans="25:33" x14ac:dyDescent="0.35">
      <c r="Y721" s="44"/>
      <c r="AG721" s="44"/>
    </row>
    <row r="722" spans="25:33" x14ac:dyDescent="0.35">
      <c r="Y722" s="44"/>
      <c r="AG722" s="44"/>
    </row>
    <row r="723" spans="25:33" x14ac:dyDescent="0.35">
      <c r="Y723" s="44"/>
      <c r="AG723" s="44"/>
    </row>
    <row r="724" spans="25:33" x14ac:dyDescent="0.35">
      <c r="Y724" s="44"/>
      <c r="AG724" s="44"/>
    </row>
    <row r="725" spans="25:33" x14ac:dyDescent="0.35">
      <c r="Y725" s="44"/>
      <c r="AG725" s="44"/>
    </row>
    <row r="726" spans="25:33" x14ac:dyDescent="0.35">
      <c r="Y726" s="44"/>
      <c r="AG726" s="44"/>
    </row>
    <row r="727" spans="25:33" x14ac:dyDescent="0.35">
      <c r="Y727" s="44"/>
      <c r="AG727" s="44"/>
    </row>
    <row r="728" spans="25:33" x14ac:dyDescent="0.35">
      <c r="Y728" s="44"/>
      <c r="AG728" s="44"/>
    </row>
    <row r="729" spans="25:33" x14ac:dyDescent="0.35">
      <c r="Y729" s="44"/>
      <c r="AG729" s="44"/>
    </row>
    <row r="730" spans="25:33" x14ac:dyDescent="0.35">
      <c r="Y730" s="44"/>
      <c r="AG730" s="44"/>
    </row>
    <row r="731" spans="25:33" x14ac:dyDescent="0.35">
      <c r="Y731" s="44"/>
      <c r="AG731" s="44"/>
    </row>
    <row r="732" spans="25:33" x14ac:dyDescent="0.35">
      <c r="Y732" s="44"/>
      <c r="AG732" s="44"/>
    </row>
    <row r="733" spans="25:33" x14ac:dyDescent="0.35">
      <c r="Y733" s="44"/>
      <c r="AG733" s="44"/>
    </row>
    <row r="734" spans="25:33" x14ac:dyDescent="0.35">
      <c r="Y734" s="44"/>
      <c r="AG734" s="44"/>
    </row>
    <row r="735" spans="25:33" x14ac:dyDescent="0.35">
      <c r="Y735" s="44"/>
      <c r="AG735" s="44"/>
    </row>
    <row r="736" spans="25:33" x14ac:dyDescent="0.35">
      <c r="Y736" s="44"/>
      <c r="AG736" s="44"/>
    </row>
    <row r="737" spans="25:33" x14ac:dyDescent="0.35">
      <c r="Y737" s="44"/>
      <c r="AG737" s="44"/>
    </row>
    <row r="738" spans="25:33" x14ac:dyDescent="0.35">
      <c r="Y738" s="44"/>
      <c r="AG738" s="44"/>
    </row>
    <row r="739" spans="25:33" x14ac:dyDescent="0.35">
      <c r="Y739" s="44"/>
      <c r="AG739" s="44"/>
    </row>
    <row r="740" spans="25:33" x14ac:dyDescent="0.35">
      <c r="Y740" s="44"/>
      <c r="AG740" s="44"/>
    </row>
    <row r="741" spans="25:33" x14ac:dyDescent="0.35">
      <c r="Y741" s="44"/>
      <c r="AG741" s="44"/>
    </row>
    <row r="742" spans="25:33" x14ac:dyDescent="0.35">
      <c r="Y742" s="44"/>
      <c r="AG742" s="44"/>
    </row>
    <row r="743" spans="25:33" x14ac:dyDescent="0.35">
      <c r="Y743" s="44"/>
      <c r="AG743" s="44"/>
    </row>
    <row r="744" spans="25:33" x14ac:dyDescent="0.35">
      <c r="Y744" s="44"/>
      <c r="AG744" s="44"/>
    </row>
    <row r="745" spans="25:33" x14ac:dyDescent="0.35">
      <c r="Y745" s="44"/>
      <c r="AG745" s="44"/>
    </row>
    <row r="746" spans="25:33" x14ac:dyDescent="0.35">
      <c r="Y746" s="44"/>
      <c r="AG746" s="44"/>
    </row>
    <row r="747" spans="25:33" x14ac:dyDescent="0.35">
      <c r="Y747" s="44"/>
      <c r="AG747" s="44"/>
    </row>
    <row r="748" spans="25:33" x14ac:dyDescent="0.35">
      <c r="Y748" s="44"/>
      <c r="AG748" s="44"/>
    </row>
    <row r="749" spans="25:33" x14ac:dyDescent="0.35">
      <c r="Y749" s="44"/>
      <c r="AG749" s="44"/>
    </row>
    <row r="750" spans="25:33" x14ac:dyDescent="0.35">
      <c r="Y750" s="44"/>
      <c r="AG750" s="44"/>
    </row>
    <row r="751" spans="25:33" x14ac:dyDescent="0.35">
      <c r="Y751" s="44"/>
      <c r="AG751" s="44"/>
    </row>
    <row r="752" spans="25:33" x14ac:dyDescent="0.35">
      <c r="Y752" s="44"/>
      <c r="AG752" s="44"/>
    </row>
    <row r="753" spans="25:33" x14ac:dyDescent="0.35">
      <c r="Y753" s="44"/>
      <c r="AG753" s="44"/>
    </row>
    <row r="754" spans="25:33" x14ac:dyDescent="0.35">
      <c r="Y754" s="44"/>
      <c r="AG754" s="44"/>
    </row>
    <row r="755" spans="25:33" x14ac:dyDescent="0.35">
      <c r="Y755" s="44"/>
      <c r="AG755" s="44"/>
    </row>
    <row r="756" spans="25:33" x14ac:dyDescent="0.35">
      <c r="Y756" s="44"/>
      <c r="AG756" s="44"/>
    </row>
    <row r="757" spans="25:33" x14ac:dyDescent="0.35">
      <c r="Y757" s="44"/>
      <c r="AG757" s="44"/>
    </row>
    <row r="758" spans="25:33" x14ac:dyDescent="0.35">
      <c r="Y758" s="44"/>
      <c r="AG758" s="44"/>
    </row>
    <row r="759" spans="25:33" x14ac:dyDescent="0.35">
      <c r="Y759" s="44"/>
      <c r="AG759" s="44"/>
    </row>
    <row r="760" spans="25:33" x14ac:dyDescent="0.35">
      <c r="Y760" s="44"/>
      <c r="AG760" s="44"/>
    </row>
    <row r="761" spans="25:33" x14ac:dyDescent="0.35">
      <c r="Y761" s="44"/>
      <c r="AG761" s="44"/>
    </row>
    <row r="762" spans="25:33" x14ac:dyDescent="0.35">
      <c r="Y762" s="44"/>
      <c r="AG762" s="44"/>
    </row>
    <row r="763" spans="25:33" x14ac:dyDescent="0.35">
      <c r="Y763" s="44"/>
      <c r="AG763" s="44"/>
    </row>
    <row r="764" spans="25:33" x14ac:dyDescent="0.35">
      <c r="Y764" s="44"/>
      <c r="AG764" s="44"/>
    </row>
    <row r="765" spans="25:33" x14ac:dyDescent="0.35">
      <c r="Y765" s="44"/>
      <c r="AG765" s="44"/>
    </row>
    <row r="766" spans="25:33" x14ac:dyDescent="0.35">
      <c r="Y766" s="44"/>
      <c r="AG766" s="44"/>
    </row>
    <row r="767" spans="25:33" x14ac:dyDescent="0.35">
      <c r="Y767" s="44"/>
      <c r="AG767" s="44"/>
    </row>
    <row r="768" spans="25:33" x14ac:dyDescent="0.35">
      <c r="Y768" s="44"/>
      <c r="AG768" s="44"/>
    </row>
    <row r="769" spans="25:33" x14ac:dyDescent="0.35">
      <c r="Y769" s="44"/>
      <c r="AG769" s="44"/>
    </row>
    <row r="770" spans="25:33" x14ac:dyDescent="0.35">
      <c r="Y770" s="44"/>
      <c r="AG770" s="44"/>
    </row>
    <row r="771" spans="25:33" x14ac:dyDescent="0.35">
      <c r="Y771" s="44"/>
      <c r="AG771" s="44"/>
    </row>
    <row r="772" spans="25:33" x14ac:dyDescent="0.35">
      <c r="Y772" s="44"/>
      <c r="AG772" s="44"/>
    </row>
    <row r="773" spans="25:33" x14ac:dyDescent="0.35">
      <c r="Y773" s="44"/>
      <c r="AG773" s="44"/>
    </row>
    <row r="774" spans="25:33" x14ac:dyDescent="0.35">
      <c r="Y774" s="44"/>
      <c r="AG774" s="44"/>
    </row>
    <row r="775" spans="25:33" x14ac:dyDescent="0.35">
      <c r="Y775" s="44"/>
      <c r="AG775" s="44"/>
    </row>
    <row r="776" spans="25:33" x14ac:dyDescent="0.35">
      <c r="Y776" s="44"/>
      <c r="AG776" s="44"/>
    </row>
    <row r="777" spans="25:33" x14ac:dyDescent="0.35">
      <c r="Y777" s="44"/>
      <c r="AG777" s="44"/>
    </row>
    <row r="778" spans="25:33" x14ac:dyDescent="0.35">
      <c r="Y778" s="44"/>
      <c r="AG778" s="44"/>
    </row>
    <row r="779" spans="25:33" x14ac:dyDescent="0.35">
      <c r="Y779" s="44"/>
      <c r="AG779" s="44"/>
    </row>
    <row r="780" spans="25:33" x14ac:dyDescent="0.35">
      <c r="Y780" s="44"/>
      <c r="AG780" s="44"/>
    </row>
    <row r="781" spans="25:33" x14ac:dyDescent="0.35">
      <c r="Y781" s="44"/>
      <c r="AG781" s="44"/>
    </row>
    <row r="782" spans="25:33" x14ac:dyDescent="0.35">
      <c r="Y782" s="44"/>
      <c r="AG782" s="44"/>
    </row>
    <row r="783" spans="25:33" x14ac:dyDescent="0.35">
      <c r="Y783" s="44"/>
      <c r="AG783" s="44"/>
    </row>
    <row r="784" spans="25:33" x14ac:dyDescent="0.35">
      <c r="Y784" s="44"/>
      <c r="AG784" s="44"/>
    </row>
    <row r="785" spans="25:33" x14ac:dyDescent="0.35">
      <c r="Y785" s="44"/>
      <c r="AG785" s="44"/>
    </row>
    <row r="786" spans="25:33" x14ac:dyDescent="0.35">
      <c r="Y786" s="44"/>
      <c r="AG786" s="44"/>
    </row>
    <row r="787" spans="25:33" x14ac:dyDescent="0.35">
      <c r="Y787" s="44"/>
      <c r="AG787" s="44"/>
    </row>
    <row r="788" spans="25:33" x14ac:dyDescent="0.35">
      <c r="Y788" s="44"/>
      <c r="AG788" s="44"/>
    </row>
    <row r="789" spans="25:33" x14ac:dyDescent="0.35">
      <c r="Y789" s="44"/>
      <c r="AG789" s="44"/>
    </row>
    <row r="790" spans="25:33" x14ac:dyDescent="0.35">
      <c r="Y790" s="44"/>
      <c r="AG790" s="44"/>
    </row>
    <row r="791" spans="25:33" x14ac:dyDescent="0.35">
      <c r="Y791" s="44"/>
      <c r="AG791" s="44"/>
    </row>
    <row r="792" spans="25:33" x14ac:dyDescent="0.35">
      <c r="Y792" s="44"/>
      <c r="AG792" s="44"/>
    </row>
    <row r="793" spans="25:33" x14ac:dyDescent="0.35">
      <c r="Y793" s="44"/>
      <c r="AG793" s="44"/>
    </row>
    <row r="794" spans="25:33" x14ac:dyDescent="0.35">
      <c r="Y794" s="44"/>
      <c r="AG794" s="44"/>
    </row>
    <row r="795" spans="25:33" x14ac:dyDescent="0.35">
      <c r="Y795" s="44"/>
      <c r="AG795" s="44"/>
    </row>
    <row r="796" spans="25:33" x14ac:dyDescent="0.35">
      <c r="Y796" s="44"/>
      <c r="AG796" s="44"/>
    </row>
    <row r="797" spans="25:33" x14ac:dyDescent="0.35">
      <c r="Y797" s="44"/>
      <c r="AG797" s="44"/>
    </row>
    <row r="798" spans="25:33" x14ac:dyDescent="0.35">
      <c r="Y798" s="44"/>
      <c r="AG798" s="44"/>
    </row>
    <row r="799" spans="25:33" x14ac:dyDescent="0.35">
      <c r="Y799" s="44"/>
      <c r="AG799" s="44"/>
    </row>
    <row r="800" spans="25:33" x14ac:dyDescent="0.35">
      <c r="Y800" s="44"/>
      <c r="AG800" s="44"/>
    </row>
    <row r="801" spans="25:33" x14ac:dyDescent="0.35">
      <c r="Y801" s="44"/>
      <c r="AG801" s="44"/>
    </row>
    <row r="802" spans="25:33" x14ac:dyDescent="0.35">
      <c r="Y802" s="44"/>
      <c r="AG802" s="44"/>
    </row>
    <row r="803" spans="25:33" x14ac:dyDescent="0.35">
      <c r="Y803" s="44"/>
      <c r="AG803" s="44"/>
    </row>
    <row r="804" spans="25:33" x14ac:dyDescent="0.35">
      <c r="Y804" s="44"/>
      <c r="AG804" s="44"/>
    </row>
    <row r="805" spans="25:33" x14ac:dyDescent="0.35">
      <c r="Y805" s="44"/>
      <c r="AG805" s="44"/>
    </row>
    <row r="806" spans="25:33" x14ac:dyDescent="0.35">
      <c r="Y806" s="44"/>
      <c r="AG806" s="44"/>
    </row>
    <row r="807" spans="25:33" x14ac:dyDescent="0.35">
      <c r="Y807" s="44"/>
      <c r="AG807" s="44"/>
    </row>
    <row r="808" spans="25:33" x14ac:dyDescent="0.35">
      <c r="Y808" s="44"/>
      <c r="AG808" s="44"/>
    </row>
    <row r="809" spans="25:33" x14ac:dyDescent="0.35">
      <c r="Y809" s="44"/>
      <c r="AG809" s="44"/>
    </row>
    <row r="810" spans="25:33" x14ac:dyDescent="0.35">
      <c r="Y810" s="44"/>
      <c r="AG810" s="44"/>
    </row>
    <row r="811" spans="25:33" x14ac:dyDescent="0.35">
      <c r="Y811" s="44"/>
      <c r="AG811" s="44"/>
    </row>
    <row r="812" spans="25:33" x14ac:dyDescent="0.35">
      <c r="Y812" s="44"/>
      <c r="AG812" s="44"/>
    </row>
    <row r="813" spans="25:33" x14ac:dyDescent="0.35">
      <c r="Y813" s="44"/>
      <c r="AG813" s="44"/>
    </row>
    <row r="814" spans="25:33" x14ac:dyDescent="0.35">
      <c r="Y814" s="44"/>
      <c r="AG814" s="44"/>
    </row>
    <row r="815" spans="25:33" x14ac:dyDescent="0.35">
      <c r="Y815" s="44"/>
      <c r="AG815" s="44"/>
    </row>
    <row r="816" spans="25:33" x14ac:dyDescent="0.35">
      <c r="Y816" s="44"/>
      <c r="AG816" s="44"/>
    </row>
    <row r="817" spans="25:33" x14ac:dyDescent="0.35">
      <c r="Y817" s="44"/>
      <c r="AG817" s="44"/>
    </row>
    <row r="818" spans="25:33" x14ac:dyDescent="0.35">
      <c r="Y818" s="44"/>
      <c r="AG818" s="44"/>
    </row>
    <row r="819" spans="25:33" x14ac:dyDescent="0.35">
      <c r="Y819" s="44"/>
      <c r="AG819" s="44"/>
    </row>
    <row r="820" spans="25:33" x14ac:dyDescent="0.35">
      <c r="Y820" s="44"/>
      <c r="AG820" s="44"/>
    </row>
    <row r="821" spans="25:33" x14ac:dyDescent="0.35">
      <c r="Y821" s="44"/>
      <c r="AG821" s="44"/>
    </row>
    <row r="822" spans="25:33" x14ac:dyDescent="0.35">
      <c r="Y822" s="44"/>
      <c r="AG822" s="44"/>
    </row>
    <row r="823" spans="25:33" x14ac:dyDescent="0.35">
      <c r="Y823" s="44"/>
      <c r="AG823" s="44"/>
    </row>
    <row r="824" spans="25:33" x14ac:dyDescent="0.35">
      <c r="Y824" s="44"/>
      <c r="AG824" s="44"/>
    </row>
    <row r="825" spans="25:33" x14ac:dyDescent="0.35">
      <c r="Y825" s="44"/>
      <c r="AG825" s="44"/>
    </row>
    <row r="826" spans="25:33" x14ac:dyDescent="0.35">
      <c r="Y826" s="44"/>
      <c r="AG826" s="44"/>
    </row>
    <row r="827" spans="25:33" x14ac:dyDescent="0.35">
      <c r="Y827" s="44"/>
      <c r="AG827" s="44"/>
    </row>
    <row r="828" spans="25:33" x14ac:dyDescent="0.35">
      <c r="Y828" s="44"/>
      <c r="AG828" s="44"/>
    </row>
    <row r="829" spans="25:33" x14ac:dyDescent="0.35">
      <c r="Y829" s="44"/>
      <c r="AG829" s="44"/>
    </row>
    <row r="830" spans="25:33" x14ac:dyDescent="0.35">
      <c r="Y830" s="44"/>
      <c r="AG830" s="44"/>
    </row>
    <row r="831" spans="25:33" x14ac:dyDescent="0.35">
      <c r="Y831" s="44"/>
      <c r="AG831" s="44"/>
    </row>
    <row r="832" spans="25:33" x14ac:dyDescent="0.35">
      <c r="Y832" s="44"/>
      <c r="AG832" s="44"/>
    </row>
    <row r="833" spans="25:33" x14ac:dyDescent="0.35">
      <c r="Y833" s="44"/>
      <c r="AG833" s="44"/>
    </row>
    <row r="834" spans="25:33" x14ac:dyDescent="0.35">
      <c r="Y834" s="44"/>
      <c r="AG834" s="44"/>
    </row>
    <row r="835" spans="25:33" x14ac:dyDescent="0.35">
      <c r="Y835" s="44"/>
      <c r="AG835" s="44"/>
    </row>
    <row r="836" spans="25:33" x14ac:dyDescent="0.35">
      <c r="Y836" s="44"/>
      <c r="AG836" s="44"/>
    </row>
    <row r="837" spans="25:33" x14ac:dyDescent="0.35">
      <c r="Y837" s="44"/>
      <c r="AG837" s="44"/>
    </row>
    <row r="838" spans="25:33" x14ac:dyDescent="0.35">
      <c r="Y838" s="44"/>
      <c r="AG838" s="44"/>
    </row>
    <row r="839" spans="25:33" x14ac:dyDescent="0.35">
      <c r="Y839" s="44"/>
      <c r="AG839" s="44"/>
    </row>
    <row r="840" spans="25:33" x14ac:dyDescent="0.35">
      <c r="Y840" s="44"/>
      <c r="AG840" s="44"/>
    </row>
    <row r="841" spans="25:33" x14ac:dyDescent="0.35">
      <c r="Y841" s="44"/>
      <c r="AG841" s="44"/>
    </row>
    <row r="842" spans="25:33" x14ac:dyDescent="0.35">
      <c r="Y842" s="44"/>
      <c r="AG842" s="44"/>
    </row>
    <row r="843" spans="25:33" x14ac:dyDescent="0.35">
      <c r="Y843" s="44"/>
      <c r="AG843" s="44"/>
    </row>
    <row r="844" spans="25:33" x14ac:dyDescent="0.35">
      <c r="Y844" s="44"/>
      <c r="AG844" s="44"/>
    </row>
    <row r="845" spans="25:33" x14ac:dyDescent="0.35">
      <c r="Y845" s="44"/>
      <c r="AG845" s="44"/>
    </row>
    <row r="846" spans="25:33" x14ac:dyDescent="0.35">
      <c r="Y846" s="44"/>
      <c r="AG846" s="44"/>
    </row>
    <row r="847" spans="25:33" x14ac:dyDescent="0.35">
      <c r="Y847" s="44"/>
      <c r="AG847" s="44"/>
    </row>
    <row r="848" spans="25:33" x14ac:dyDescent="0.35">
      <c r="Y848" s="44"/>
      <c r="AG848" s="44"/>
    </row>
    <row r="849" spans="25:33" x14ac:dyDescent="0.35">
      <c r="Y849" s="44"/>
      <c r="AG849" s="44"/>
    </row>
    <row r="850" spans="25:33" x14ac:dyDescent="0.35">
      <c r="Y850" s="44"/>
      <c r="AG850" s="44"/>
    </row>
    <row r="851" spans="25:33" x14ac:dyDescent="0.35">
      <c r="Y851" s="44"/>
      <c r="AG851" s="44"/>
    </row>
    <row r="852" spans="25:33" x14ac:dyDescent="0.35">
      <c r="Y852" s="44"/>
      <c r="AG852" s="44"/>
    </row>
    <row r="853" spans="25:33" x14ac:dyDescent="0.35">
      <c r="Y853" s="44"/>
      <c r="AG853" s="44"/>
    </row>
    <row r="854" spans="25:33" x14ac:dyDescent="0.35">
      <c r="Y854" s="44"/>
      <c r="AG854" s="44"/>
    </row>
    <row r="855" spans="25:33" x14ac:dyDescent="0.35">
      <c r="Y855" s="44"/>
      <c r="AG855" s="44"/>
    </row>
    <row r="856" spans="25:33" x14ac:dyDescent="0.35">
      <c r="Y856" s="44"/>
      <c r="AG856" s="44"/>
    </row>
    <row r="857" spans="25:33" x14ac:dyDescent="0.35">
      <c r="Y857" s="44"/>
      <c r="AG857" s="44"/>
    </row>
    <row r="858" spans="25:33" x14ac:dyDescent="0.35">
      <c r="Y858" s="44"/>
      <c r="AG858" s="44"/>
    </row>
    <row r="859" spans="25:33" x14ac:dyDescent="0.35">
      <c r="Y859" s="44"/>
      <c r="AG859" s="44"/>
    </row>
    <row r="860" spans="25:33" x14ac:dyDescent="0.35">
      <c r="Y860" s="44"/>
      <c r="AG860" s="44"/>
    </row>
    <row r="861" spans="25:33" x14ac:dyDescent="0.35">
      <c r="Y861" s="44"/>
      <c r="AG861" s="44"/>
    </row>
    <row r="862" spans="25:33" x14ac:dyDescent="0.35">
      <c r="Y862" s="44"/>
      <c r="AG862" s="44"/>
    </row>
    <row r="863" spans="25:33" x14ac:dyDescent="0.35">
      <c r="Y863" s="44"/>
      <c r="AG863" s="44"/>
    </row>
    <row r="864" spans="25:33" x14ac:dyDescent="0.35">
      <c r="Y864" s="44"/>
      <c r="AG864" s="44"/>
    </row>
    <row r="865" spans="25:33" x14ac:dyDescent="0.35">
      <c r="Y865" s="44"/>
      <c r="AG865" s="44"/>
    </row>
    <row r="866" spans="25:33" x14ac:dyDescent="0.35">
      <c r="Y866" s="44"/>
      <c r="AG866" s="44"/>
    </row>
    <row r="867" spans="25:33" x14ac:dyDescent="0.35">
      <c r="Y867" s="44"/>
      <c r="AG867" s="44"/>
    </row>
    <row r="868" spans="25:33" x14ac:dyDescent="0.35">
      <c r="Y868" s="44"/>
      <c r="AG868" s="44"/>
    </row>
    <row r="869" spans="25:33" x14ac:dyDescent="0.35">
      <c r="Y869" s="44"/>
      <c r="AG869" s="44"/>
    </row>
    <row r="870" spans="25:33" x14ac:dyDescent="0.35">
      <c r="Y870" s="44"/>
      <c r="AG870" s="44"/>
    </row>
    <row r="871" spans="25:33" x14ac:dyDescent="0.35">
      <c r="Y871" s="44"/>
      <c r="AG871" s="44"/>
    </row>
    <row r="872" spans="25:33" x14ac:dyDescent="0.35">
      <c r="Y872" s="44"/>
      <c r="AG872" s="44"/>
    </row>
    <row r="873" spans="25:33" x14ac:dyDescent="0.35">
      <c r="Y873" s="44"/>
      <c r="AG873" s="44"/>
    </row>
    <row r="874" spans="25:33" x14ac:dyDescent="0.35">
      <c r="Y874" s="44"/>
      <c r="AG874" s="44"/>
    </row>
    <row r="875" spans="25:33" x14ac:dyDescent="0.35">
      <c r="Y875" s="44"/>
      <c r="AG875" s="44"/>
    </row>
    <row r="876" spans="25:33" x14ac:dyDescent="0.35">
      <c r="Y876" s="44"/>
      <c r="AG876" s="44"/>
    </row>
    <row r="877" spans="25:33" x14ac:dyDescent="0.35">
      <c r="Y877" s="44"/>
      <c r="AG877" s="44"/>
    </row>
    <row r="878" spans="25:33" x14ac:dyDescent="0.35">
      <c r="Y878" s="44"/>
      <c r="AG878" s="44"/>
    </row>
    <row r="879" spans="25:33" x14ac:dyDescent="0.35">
      <c r="Y879" s="44"/>
      <c r="AG879" s="44"/>
    </row>
    <row r="880" spans="25:33" x14ac:dyDescent="0.35">
      <c r="Y880" s="44"/>
      <c r="AG880" s="44"/>
    </row>
    <row r="881" spans="25:33" x14ac:dyDescent="0.35">
      <c r="Y881" s="44"/>
      <c r="AG881" s="44"/>
    </row>
    <row r="882" spans="25:33" x14ac:dyDescent="0.35">
      <c r="Y882" s="44"/>
      <c r="AG882" s="44"/>
    </row>
    <row r="883" spans="25:33" x14ac:dyDescent="0.35">
      <c r="Y883" s="44"/>
      <c r="AG883" s="44"/>
    </row>
    <row r="884" spans="25:33" x14ac:dyDescent="0.35">
      <c r="Y884" s="44"/>
      <c r="AG884" s="44"/>
    </row>
    <row r="885" spans="25:33" x14ac:dyDescent="0.35">
      <c r="Y885" s="44"/>
      <c r="AG885" s="44"/>
    </row>
    <row r="886" spans="25:33" x14ac:dyDescent="0.35">
      <c r="Y886" s="44"/>
      <c r="AG886" s="44"/>
    </row>
    <row r="887" spans="25:33" x14ac:dyDescent="0.35">
      <c r="Y887" s="44"/>
      <c r="AG887" s="44"/>
    </row>
    <row r="888" spans="25:33" x14ac:dyDescent="0.35">
      <c r="Y888" s="44"/>
      <c r="AG888" s="44"/>
    </row>
    <row r="889" spans="25:33" x14ac:dyDescent="0.35">
      <c r="Y889" s="44"/>
      <c r="AG889" s="44"/>
    </row>
    <row r="890" spans="25:33" x14ac:dyDescent="0.35">
      <c r="Y890" s="44"/>
      <c r="AG890" s="44"/>
    </row>
    <row r="891" spans="25:33" x14ac:dyDescent="0.35">
      <c r="Y891" s="44"/>
      <c r="AG891" s="44"/>
    </row>
    <row r="892" spans="25:33" x14ac:dyDescent="0.35">
      <c r="Y892" s="44"/>
      <c r="AG892" s="44"/>
    </row>
    <row r="893" spans="25:33" x14ac:dyDescent="0.35">
      <c r="Y893" s="44"/>
      <c r="AG893" s="44"/>
    </row>
    <row r="894" spans="25:33" x14ac:dyDescent="0.35">
      <c r="Y894" s="44"/>
      <c r="AG894" s="44"/>
    </row>
    <row r="895" spans="25:33" x14ac:dyDescent="0.35">
      <c r="Y895" s="44"/>
      <c r="AG895" s="44"/>
    </row>
    <row r="896" spans="25:33" x14ac:dyDescent="0.35">
      <c r="Y896" s="44"/>
      <c r="AG896" s="44"/>
    </row>
    <row r="897" spans="25:33" x14ac:dyDescent="0.35">
      <c r="Y897" s="44"/>
      <c r="AG897" s="44"/>
    </row>
    <row r="898" spans="25:33" x14ac:dyDescent="0.35">
      <c r="Y898" s="44"/>
      <c r="AG898" s="44"/>
    </row>
    <row r="899" spans="25:33" x14ac:dyDescent="0.35">
      <c r="Y899" s="44"/>
      <c r="AG899" s="44"/>
    </row>
    <row r="900" spans="25:33" x14ac:dyDescent="0.35">
      <c r="Y900" s="44"/>
      <c r="AG900" s="44"/>
    </row>
    <row r="901" spans="25:33" x14ac:dyDescent="0.35">
      <c r="Y901" s="44"/>
      <c r="AG901" s="44"/>
    </row>
    <row r="902" spans="25:33" x14ac:dyDescent="0.35">
      <c r="Y902" s="44"/>
      <c r="AG902" s="44"/>
    </row>
    <row r="903" spans="25:33" x14ac:dyDescent="0.35">
      <c r="Y903" s="44"/>
      <c r="AG903" s="44"/>
    </row>
    <row r="904" spans="25:33" x14ac:dyDescent="0.35">
      <c r="Y904" s="44"/>
      <c r="AG904" s="44"/>
    </row>
    <row r="905" spans="25:33" x14ac:dyDescent="0.35">
      <c r="Y905" s="44"/>
      <c r="AG905" s="44"/>
    </row>
    <row r="906" spans="25:33" x14ac:dyDescent="0.35">
      <c r="Y906" s="44"/>
      <c r="AG906" s="44"/>
    </row>
    <row r="907" spans="25:33" x14ac:dyDescent="0.35">
      <c r="Y907" s="44"/>
      <c r="AG907" s="44"/>
    </row>
    <row r="908" spans="25:33" x14ac:dyDescent="0.35">
      <c r="Y908" s="44"/>
      <c r="AG908" s="44"/>
    </row>
    <row r="909" spans="25:33" x14ac:dyDescent="0.35">
      <c r="Y909" s="44"/>
      <c r="AG909" s="44"/>
    </row>
    <row r="910" spans="25:33" x14ac:dyDescent="0.35">
      <c r="Y910" s="44"/>
      <c r="AG910" s="44"/>
    </row>
    <row r="911" spans="25:33" x14ac:dyDescent="0.35">
      <c r="Y911" s="44"/>
      <c r="AG911" s="44"/>
    </row>
    <row r="912" spans="25:33" x14ac:dyDescent="0.35">
      <c r="Y912" s="44"/>
      <c r="AG912" s="44"/>
    </row>
    <row r="913" spans="25:33" x14ac:dyDescent="0.35">
      <c r="Y913" s="44"/>
      <c r="AG913" s="44"/>
    </row>
    <row r="914" spans="25:33" x14ac:dyDescent="0.35">
      <c r="Y914" s="44"/>
      <c r="AG914" s="44"/>
    </row>
    <row r="915" spans="25:33" x14ac:dyDescent="0.35">
      <c r="Y915" s="44"/>
      <c r="AG915" s="44"/>
    </row>
    <row r="916" spans="25:33" x14ac:dyDescent="0.35">
      <c r="Y916" s="44"/>
      <c r="AG916" s="44"/>
    </row>
    <row r="917" spans="25:33" x14ac:dyDescent="0.35">
      <c r="Y917" s="44"/>
      <c r="AG917" s="44"/>
    </row>
    <row r="918" spans="25:33" x14ac:dyDescent="0.35">
      <c r="Y918" s="44"/>
      <c r="AG918" s="44"/>
    </row>
    <row r="919" spans="25:33" x14ac:dyDescent="0.35">
      <c r="Y919" s="44"/>
      <c r="AG919" s="44"/>
    </row>
    <row r="920" spans="25:33" x14ac:dyDescent="0.35">
      <c r="Y920" s="44"/>
      <c r="AG920" s="44"/>
    </row>
    <row r="921" spans="25:33" x14ac:dyDescent="0.35">
      <c r="Y921" s="44"/>
      <c r="AG921" s="44"/>
    </row>
    <row r="922" spans="25:33" x14ac:dyDescent="0.35">
      <c r="Y922" s="44"/>
      <c r="AG922" s="44"/>
    </row>
    <row r="923" spans="25:33" x14ac:dyDescent="0.35">
      <c r="Y923" s="44"/>
      <c r="AG923" s="44"/>
    </row>
    <row r="924" spans="25:33" x14ac:dyDescent="0.35">
      <c r="Y924" s="44"/>
      <c r="AG924" s="44"/>
    </row>
    <row r="925" spans="25:33" x14ac:dyDescent="0.35">
      <c r="Y925" s="44"/>
      <c r="AG925" s="44"/>
    </row>
    <row r="926" spans="25:33" x14ac:dyDescent="0.35">
      <c r="Y926" s="44"/>
      <c r="AG926" s="44"/>
    </row>
    <row r="927" spans="25:33" x14ac:dyDescent="0.35">
      <c r="Y927" s="44"/>
      <c r="AG927" s="44"/>
    </row>
    <row r="928" spans="25:33" x14ac:dyDescent="0.35">
      <c r="Y928" s="44"/>
      <c r="AG928" s="44"/>
    </row>
    <row r="929" spans="25:33" x14ac:dyDescent="0.35">
      <c r="Y929" s="44"/>
      <c r="AG929" s="44"/>
    </row>
    <row r="930" spans="25:33" x14ac:dyDescent="0.35">
      <c r="Y930" s="44"/>
      <c r="AG930" s="44"/>
    </row>
    <row r="931" spans="25:33" x14ac:dyDescent="0.35">
      <c r="Y931" s="44"/>
      <c r="AG931" s="44"/>
    </row>
    <row r="932" spans="25:33" x14ac:dyDescent="0.35">
      <c r="Y932" s="44"/>
      <c r="AG932" s="44"/>
    </row>
    <row r="933" spans="25:33" x14ac:dyDescent="0.35">
      <c r="Y933" s="44"/>
      <c r="AG933" s="44"/>
    </row>
    <row r="934" spans="25:33" x14ac:dyDescent="0.35">
      <c r="Y934" s="44"/>
      <c r="AG934" s="44"/>
    </row>
    <row r="935" spans="25:33" x14ac:dyDescent="0.35">
      <c r="Y935" s="44"/>
      <c r="AG935" s="44"/>
    </row>
    <row r="936" spans="25:33" x14ac:dyDescent="0.35">
      <c r="Y936" s="44"/>
      <c r="AG936" s="44"/>
    </row>
    <row r="937" spans="25:33" x14ac:dyDescent="0.35">
      <c r="Y937" s="44"/>
      <c r="AG937" s="44"/>
    </row>
    <row r="938" spans="25:33" x14ac:dyDescent="0.35">
      <c r="Y938" s="44"/>
      <c r="AG938" s="44"/>
    </row>
    <row r="939" spans="25:33" x14ac:dyDescent="0.35">
      <c r="Y939" s="44"/>
      <c r="AG939" s="44"/>
    </row>
    <row r="940" spans="25:33" x14ac:dyDescent="0.35">
      <c r="Y940" s="44"/>
      <c r="AG940" s="44"/>
    </row>
    <row r="941" spans="25:33" x14ac:dyDescent="0.35">
      <c r="Y941" s="44"/>
      <c r="AG941" s="44"/>
    </row>
    <row r="942" spans="25:33" x14ac:dyDescent="0.35">
      <c r="Y942" s="44"/>
      <c r="AG942" s="44"/>
    </row>
    <row r="943" spans="25:33" x14ac:dyDescent="0.35">
      <c r="Y943" s="44"/>
      <c r="AG943" s="44"/>
    </row>
    <row r="944" spans="25:33" x14ac:dyDescent="0.35">
      <c r="Y944" s="44"/>
      <c r="AG944" s="44"/>
    </row>
    <row r="945" spans="25:33" x14ac:dyDescent="0.35">
      <c r="Y945" s="44"/>
      <c r="AG945" s="44"/>
    </row>
    <row r="946" spans="25:33" x14ac:dyDescent="0.35">
      <c r="Y946" s="44"/>
      <c r="AG946" s="44"/>
    </row>
    <row r="947" spans="25:33" x14ac:dyDescent="0.35">
      <c r="Y947" s="44"/>
      <c r="AG947" s="44"/>
    </row>
    <row r="948" spans="25:33" x14ac:dyDescent="0.35">
      <c r="Y948" s="44"/>
      <c r="AG948" s="44"/>
    </row>
    <row r="949" spans="25:33" x14ac:dyDescent="0.35">
      <c r="Y949" s="44"/>
      <c r="AG949" s="44"/>
    </row>
    <row r="950" spans="25:33" x14ac:dyDescent="0.35">
      <c r="Y950" s="44"/>
      <c r="AG950" s="44"/>
    </row>
    <row r="951" spans="25:33" x14ac:dyDescent="0.35">
      <c r="Y951" s="44"/>
      <c r="AG951" s="44"/>
    </row>
    <row r="952" spans="25:33" x14ac:dyDescent="0.35">
      <c r="Y952" s="44"/>
      <c r="AG952" s="44"/>
    </row>
    <row r="953" spans="25:33" x14ac:dyDescent="0.35">
      <c r="Y953" s="44"/>
      <c r="AG953" s="44"/>
    </row>
    <row r="954" spans="25:33" x14ac:dyDescent="0.35">
      <c r="Y954" s="44"/>
      <c r="AG954" s="44"/>
    </row>
    <row r="955" spans="25:33" x14ac:dyDescent="0.35">
      <c r="Y955" s="44"/>
      <c r="AG955" s="44"/>
    </row>
    <row r="956" spans="25:33" x14ac:dyDescent="0.35">
      <c r="Y956" s="44"/>
      <c r="AG956" s="44"/>
    </row>
    <row r="957" spans="25:33" x14ac:dyDescent="0.35">
      <c r="Y957" s="44"/>
      <c r="AG957" s="44"/>
    </row>
    <row r="958" spans="25:33" x14ac:dyDescent="0.35">
      <c r="Y958" s="44"/>
      <c r="AG958" s="44"/>
    </row>
    <row r="959" spans="25:33" x14ac:dyDescent="0.35">
      <c r="Y959" s="44"/>
      <c r="AG959" s="44"/>
    </row>
    <row r="960" spans="25:33" x14ac:dyDescent="0.35">
      <c r="Y960" s="44"/>
      <c r="AG960" s="44"/>
    </row>
    <row r="961" spans="25:33" x14ac:dyDescent="0.35">
      <c r="Y961" s="44"/>
      <c r="AG961" s="44"/>
    </row>
    <row r="962" spans="25:33" x14ac:dyDescent="0.35">
      <c r="Y962" s="44"/>
      <c r="AG962" s="44"/>
    </row>
    <row r="963" spans="25:33" x14ac:dyDescent="0.35">
      <c r="Y963" s="44"/>
      <c r="AG963" s="44"/>
    </row>
    <row r="964" spans="25:33" x14ac:dyDescent="0.35">
      <c r="Y964" s="44"/>
      <c r="AG964" s="44"/>
    </row>
    <row r="965" spans="25:33" x14ac:dyDescent="0.35">
      <c r="Y965" s="44"/>
      <c r="AG965" s="44"/>
    </row>
    <row r="966" spans="25:33" x14ac:dyDescent="0.35">
      <c r="Y966" s="44"/>
      <c r="AG966" s="44"/>
    </row>
    <row r="967" spans="25:33" x14ac:dyDescent="0.35">
      <c r="Y967" s="44"/>
      <c r="AG967" s="44"/>
    </row>
    <row r="968" spans="25:33" x14ac:dyDescent="0.35">
      <c r="Y968" s="44"/>
      <c r="AG968" s="44"/>
    </row>
    <row r="969" spans="25:33" x14ac:dyDescent="0.35">
      <c r="Y969" s="44"/>
      <c r="AG969" s="44"/>
    </row>
    <row r="970" spans="25:33" x14ac:dyDescent="0.35">
      <c r="Y970" s="44"/>
      <c r="AG970" s="44"/>
    </row>
    <row r="971" spans="25:33" x14ac:dyDescent="0.35">
      <c r="Y971" s="44"/>
      <c r="AG971" s="44"/>
    </row>
    <row r="972" spans="25:33" x14ac:dyDescent="0.35">
      <c r="Y972" s="44"/>
      <c r="AG972" s="44"/>
    </row>
    <row r="973" spans="25:33" x14ac:dyDescent="0.35">
      <c r="Y973" s="44"/>
      <c r="AG973" s="44"/>
    </row>
    <row r="974" spans="25:33" x14ac:dyDescent="0.35">
      <c r="Y974" s="44"/>
      <c r="AG974" s="44"/>
    </row>
    <row r="975" spans="25:33" x14ac:dyDescent="0.35">
      <c r="Y975" s="44"/>
      <c r="AG975" s="44"/>
    </row>
    <row r="976" spans="25:33" x14ac:dyDescent="0.35">
      <c r="Y976" s="44"/>
      <c r="AG976" s="44"/>
    </row>
    <row r="977" spans="25:33" x14ac:dyDescent="0.35">
      <c r="Y977" s="44"/>
      <c r="AG977" s="44"/>
    </row>
    <row r="978" spans="25:33" x14ac:dyDescent="0.35">
      <c r="Y978" s="44"/>
      <c r="AG978" s="44"/>
    </row>
    <row r="979" spans="25:33" x14ac:dyDescent="0.35">
      <c r="Y979" s="44"/>
      <c r="AG979" s="44"/>
    </row>
    <row r="980" spans="25:33" x14ac:dyDescent="0.35">
      <c r="Y980" s="44"/>
      <c r="AG980" s="44"/>
    </row>
    <row r="981" spans="25:33" x14ac:dyDescent="0.35">
      <c r="Y981" s="44"/>
      <c r="AG981" s="44"/>
    </row>
    <row r="982" spans="25:33" x14ac:dyDescent="0.35">
      <c r="Y982" s="44"/>
      <c r="AG982" s="44"/>
    </row>
    <row r="983" spans="25:33" x14ac:dyDescent="0.35">
      <c r="Y983" s="44"/>
      <c r="AG983" s="44"/>
    </row>
    <row r="984" spans="25:33" x14ac:dyDescent="0.35">
      <c r="Y984" s="44"/>
      <c r="AG984" s="44"/>
    </row>
    <row r="985" spans="25:33" x14ac:dyDescent="0.35">
      <c r="Y985" s="44"/>
      <c r="AG985" s="44"/>
    </row>
    <row r="986" spans="25:33" x14ac:dyDescent="0.35">
      <c r="Y986" s="44"/>
      <c r="AG986" s="44"/>
    </row>
    <row r="987" spans="25:33" x14ac:dyDescent="0.35">
      <c r="Y987" s="44"/>
      <c r="AG987" s="44"/>
    </row>
    <row r="988" spans="25:33" x14ac:dyDescent="0.35">
      <c r="Y988" s="44"/>
      <c r="AG988" s="44"/>
    </row>
    <row r="989" spans="25:33" x14ac:dyDescent="0.35">
      <c r="Y989" s="44"/>
      <c r="AG989" s="44"/>
    </row>
    <row r="990" spans="25:33" x14ac:dyDescent="0.35">
      <c r="Y990" s="44"/>
      <c r="AG990" s="44"/>
    </row>
    <row r="991" spans="25:33" x14ac:dyDescent="0.35">
      <c r="Y991" s="44"/>
      <c r="AG991" s="44"/>
    </row>
    <row r="992" spans="25:33" x14ac:dyDescent="0.35">
      <c r="Y992" s="44"/>
      <c r="AG992" s="44"/>
    </row>
    <row r="993" spans="25:33" x14ac:dyDescent="0.35">
      <c r="Y993" s="44"/>
      <c r="AG993" s="44"/>
    </row>
    <row r="994" spans="25:33" x14ac:dyDescent="0.35">
      <c r="Y994" s="44"/>
      <c r="AG994" s="44"/>
    </row>
    <row r="995" spans="25:33" x14ac:dyDescent="0.35">
      <c r="Y995" s="44"/>
      <c r="AG995" s="44"/>
    </row>
    <row r="996" spans="25:33" x14ac:dyDescent="0.35">
      <c r="Y996" s="44"/>
      <c r="AG996" s="44"/>
    </row>
    <row r="997" spans="25:33" x14ac:dyDescent="0.35">
      <c r="Y997" s="44"/>
      <c r="AG997" s="44"/>
    </row>
    <row r="998" spans="25:33" x14ac:dyDescent="0.35">
      <c r="Y998" s="44"/>
      <c r="AG998" s="44"/>
    </row>
    <row r="999" spans="25:33" x14ac:dyDescent="0.35">
      <c r="Y999" s="44"/>
      <c r="AG999" s="44"/>
    </row>
    <row r="1000" spans="25:33" x14ac:dyDescent="0.35">
      <c r="Y1000" s="44"/>
      <c r="AG1000" s="44"/>
    </row>
  </sheetData>
  <hyperlinks>
    <hyperlink ref="AG1" location="null!A1" display="Voltar" xr:uid="{A4D1C268-625A-4E36-A6D5-875AC886A7FF}"/>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I45"/>
  <sheetViews>
    <sheetView zoomScaleNormal="100" workbookViewId="0">
      <pane xSplit="1" ySplit="5" topLeftCell="M6" activePane="bottomRight" state="frozen"/>
      <selection pane="topRight" activeCell="B1" sqref="B1"/>
      <selection pane="bottomLeft" activeCell="A6" sqref="A6"/>
      <selection pane="bottomRight" activeCell="AB30" sqref="AB30"/>
    </sheetView>
  </sheetViews>
  <sheetFormatPr defaultColWidth="8.7265625" defaultRowHeight="13" x14ac:dyDescent="0.3"/>
  <cols>
    <col min="1" max="1" width="49.36328125" style="2" bestFit="1" customWidth="1"/>
    <col min="2" max="5" width="6.81640625" style="2" bestFit="1" customWidth="1"/>
    <col min="6" max="6" width="7.1796875" style="2" bestFit="1" customWidth="1"/>
    <col min="7" max="7" width="6.81640625" style="2" bestFit="1" customWidth="1"/>
    <col min="8" max="8" width="7.1796875" style="2" bestFit="1" customWidth="1"/>
    <col min="9" max="23" width="7.7265625" style="2" bestFit="1" customWidth="1"/>
    <col min="24" max="24" width="7.6328125" style="2" bestFit="1" customWidth="1"/>
    <col min="25" max="25" width="7.6328125" style="2" customWidth="1"/>
    <col min="26" max="26" width="3.26953125" style="2" customWidth="1"/>
    <col min="27" max="30" width="7.7265625" style="2" bestFit="1" customWidth="1"/>
    <col min="31" max="31" width="8.7265625" style="2" bestFit="1" customWidth="1"/>
    <col min="32" max="32" width="8.7265625" style="2"/>
    <col min="33" max="33" width="7.7265625" style="2" bestFit="1" customWidth="1"/>
    <col min="34" max="34" width="7.7265625" style="2" customWidth="1"/>
    <col min="35" max="16384" width="8.7265625" style="2"/>
  </cols>
  <sheetData>
    <row r="1" spans="1:35" ht="15.5" x14ac:dyDescent="0.35">
      <c r="A1" s="28" t="s">
        <v>126</v>
      </c>
      <c r="AI1" s="30" t="s">
        <v>106</v>
      </c>
    </row>
    <row r="2" spans="1:35" x14ac:dyDescent="0.3">
      <c r="W2" s="55"/>
      <c r="X2" s="55"/>
      <c r="Y2" s="55"/>
    </row>
    <row r="3" spans="1:35" x14ac:dyDescent="0.3">
      <c r="W3" s="56"/>
      <c r="X3" s="56"/>
      <c r="Y3" s="56"/>
    </row>
    <row r="4" spans="1:35" x14ac:dyDescent="0.3">
      <c r="W4" s="57"/>
      <c r="X4" s="57"/>
      <c r="Y4" s="57"/>
    </row>
    <row r="5" spans="1:35"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159</v>
      </c>
      <c r="X5" s="5" t="s">
        <v>160</v>
      </c>
      <c r="Y5" s="5" t="s">
        <v>161</v>
      </c>
      <c r="Z5" s="6"/>
      <c r="AA5" s="7">
        <v>2017</v>
      </c>
      <c r="AB5" s="7">
        <v>2018</v>
      </c>
      <c r="AC5" s="7">
        <v>2019</v>
      </c>
      <c r="AD5" s="7">
        <v>2020</v>
      </c>
      <c r="AE5" s="7">
        <v>2021</v>
      </c>
      <c r="AF5" s="7">
        <v>2022</v>
      </c>
      <c r="AG5" s="7">
        <v>2023</v>
      </c>
      <c r="AH5" s="7">
        <v>2024</v>
      </c>
    </row>
    <row r="6" spans="1:35"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15720</v>
      </c>
      <c r="U6" s="9">
        <v>14424.788079051204</v>
      </c>
      <c r="V6" s="9">
        <v>16683.904110000032</v>
      </c>
      <c r="W6" s="9">
        <v>15742</v>
      </c>
      <c r="X6" s="9">
        <v>14028</v>
      </c>
      <c r="Y6" s="9">
        <f>AH6-X6-W6-V6</f>
        <v>13630.095889999968</v>
      </c>
      <c r="Z6" s="9"/>
      <c r="AA6" s="9">
        <v>7873</v>
      </c>
      <c r="AB6" s="9">
        <v>13349</v>
      </c>
      <c r="AC6" s="9">
        <v>22029</v>
      </c>
      <c r="AD6" s="9">
        <v>41806</v>
      </c>
      <c r="AE6" s="9">
        <v>62435</v>
      </c>
      <c r="AF6" s="9">
        <v>57028</v>
      </c>
      <c r="AG6" s="9">
        <v>61699</v>
      </c>
      <c r="AH6" s="9">
        <v>60084</v>
      </c>
    </row>
    <row r="7" spans="1:35"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v>-1715</v>
      </c>
      <c r="U7" s="8">
        <v>-2892.6803000000073</v>
      </c>
      <c r="V7" s="8">
        <v>-2498.9041100000322</v>
      </c>
      <c r="W7" s="8">
        <v>-2463</v>
      </c>
      <c r="X7" s="8">
        <v>-2240</v>
      </c>
      <c r="Y7" s="8">
        <f>AH7-X7-W7-V7</f>
        <v>-1904.0958899999678</v>
      </c>
      <c r="Z7" s="8"/>
      <c r="AA7" s="8">
        <v>-1695</v>
      </c>
      <c r="AB7" s="8">
        <v>-1775</v>
      </c>
      <c r="AC7" s="8">
        <v>-1778</v>
      </c>
      <c r="AD7" s="8">
        <v>-3425</v>
      </c>
      <c r="AE7" s="8">
        <v>-5103</v>
      </c>
      <c r="AF7" s="8">
        <v>-5546</v>
      </c>
      <c r="AG7" s="8">
        <v>-6549.0000000000055</v>
      </c>
      <c r="AH7" s="8">
        <v>-9106</v>
      </c>
    </row>
    <row r="8" spans="1:35"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f>S6+S7</f>
        <v>14734</v>
      </c>
      <c r="T8" s="9">
        <v>14005</v>
      </c>
      <c r="U8" s="9">
        <v>11532.107779051197</v>
      </c>
      <c r="V8" s="9">
        <v>14185</v>
      </c>
      <c r="W8" s="9">
        <v>13279</v>
      </c>
      <c r="X8" s="9">
        <v>11788</v>
      </c>
      <c r="Y8" s="9">
        <f t="shared" ref="Y8" si="0">SUM(Y6:Y7)</f>
        <v>11726</v>
      </c>
      <c r="Z8" s="9"/>
      <c r="AA8" s="9">
        <v>6178</v>
      </c>
      <c r="AB8" s="9">
        <v>11574</v>
      </c>
      <c r="AC8" s="9">
        <v>20251</v>
      </c>
      <c r="AD8" s="9">
        <v>38381</v>
      </c>
      <c r="AE8" s="9">
        <v>57332</v>
      </c>
      <c r="AF8" s="9">
        <v>51482</v>
      </c>
      <c r="AG8" s="9">
        <v>55149.999999999993</v>
      </c>
      <c r="AH8" s="9">
        <f>SUM(AH6:AH7)</f>
        <v>50978</v>
      </c>
    </row>
    <row r="9" spans="1:35" x14ac:dyDescent="0.3">
      <c r="B9" s="8"/>
      <c r="C9" s="8"/>
      <c r="D9" s="8"/>
      <c r="E9" s="8"/>
      <c r="F9" s="8"/>
      <c r="G9" s="8"/>
      <c r="H9" s="8"/>
      <c r="I9" s="8"/>
      <c r="J9" s="8"/>
      <c r="K9" s="8"/>
      <c r="L9" s="8"/>
      <c r="M9" s="8"/>
      <c r="N9" s="8"/>
      <c r="O9" s="8"/>
      <c r="P9" s="8"/>
      <c r="Q9" s="9">
        <v>0</v>
      </c>
      <c r="R9" s="9"/>
      <c r="S9" s="9"/>
      <c r="T9" s="9">
        <v>0.89090330788804073</v>
      </c>
      <c r="U9" s="54">
        <v>0.79946462407992103</v>
      </c>
      <c r="V9" s="54">
        <v>0.85022066217089831</v>
      </c>
      <c r="W9" s="54">
        <v>0.84353957565747684</v>
      </c>
      <c r="X9" s="54">
        <v>0.84031936127744511</v>
      </c>
      <c r="Y9" s="54">
        <f>Y8/Y6</f>
        <v>0.86030209138903035</v>
      </c>
      <c r="Z9" s="8"/>
      <c r="AA9" s="8"/>
      <c r="AB9" s="8"/>
      <c r="AC9" s="8"/>
      <c r="AD9" s="8"/>
      <c r="AE9" s="8">
        <v>0</v>
      </c>
      <c r="AF9" s="8"/>
      <c r="AG9" s="8">
        <v>0.89385565406246448</v>
      </c>
      <c r="AH9" s="54">
        <f t="shared" ref="AH9" si="1">AH8/AH6</f>
        <v>0.84844550961986553</v>
      </c>
    </row>
    <row r="10" spans="1:35"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f>SUM(S11:S13)</f>
        <v>-21466</v>
      </c>
      <c r="T10" s="9">
        <v>-17419</v>
      </c>
      <c r="U10" s="9">
        <v>-21394.354807040829</v>
      </c>
      <c r="V10" s="9">
        <v>-20398.150369999999</v>
      </c>
      <c r="W10" s="9">
        <v>-18933</v>
      </c>
      <c r="X10" s="9">
        <v>-17244</v>
      </c>
      <c r="Y10" s="9">
        <f>SUM(Y11:Y14)</f>
        <v>-31493.849630000001</v>
      </c>
      <c r="Z10" s="9"/>
      <c r="AA10" s="9">
        <v>-16770</v>
      </c>
      <c r="AB10" s="9">
        <v>-18601</v>
      </c>
      <c r="AC10" s="9">
        <v>-22979</v>
      </c>
      <c r="AD10" s="9">
        <v>-39004</v>
      </c>
      <c r="AE10" s="9">
        <v>-109420</v>
      </c>
      <c r="AF10" s="9">
        <v>-100153</v>
      </c>
      <c r="AG10" s="9">
        <v>-82690</v>
      </c>
      <c r="AH10" s="9">
        <f>SUM(AH11:AH14)</f>
        <v>-88069</v>
      </c>
    </row>
    <row r="11" spans="1:35"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v>-6896</v>
      </c>
      <c r="U11" s="8">
        <v>-5987</v>
      </c>
      <c r="V11" s="8">
        <v>-7183</v>
      </c>
      <c r="W11" s="8">
        <v>-5720</v>
      </c>
      <c r="X11" s="8">
        <v>-5865</v>
      </c>
      <c r="Y11" s="8">
        <f t="shared" ref="Y11:Y14" si="2">AH11-X11-W11-V11</f>
        <v>-6298</v>
      </c>
      <c r="Z11" s="8"/>
      <c r="AA11" s="8">
        <v>-7445</v>
      </c>
      <c r="AB11" s="8">
        <v>-8111</v>
      </c>
      <c r="AC11" s="8">
        <v>-11425</v>
      </c>
      <c r="AD11" s="8">
        <v>-18256</v>
      </c>
      <c r="AE11" s="8">
        <v>-62132</v>
      </c>
      <c r="AF11" s="8">
        <v>-35632</v>
      </c>
      <c r="AG11" s="8">
        <v>-28356</v>
      </c>
      <c r="AH11" s="8">
        <v>-25066</v>
      </c>
    </row>
    <row r="12" spans="1:35"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-15275</v>
      </c>
      <c r="S12" s="8">
        <v>-13532</v>
      </c>
      <c r="T12" s="8">
        <v>-10389</v>
      </c>
      <c r="U12" s="8">
        <v>-6788</v>
      </c>
      <c r="V12" s="8">
        <v>-13220</v>
      </c>
      <c r="W12" s="8">
        <v>-13162</v>
      </c>
      <c r="X12" s="8">
        <v>-11192</v>
      </c>
      <c r="Y12" s="8">
        <f t="shared" si="2"/>
        <v>-12880</v>
      </c>
      <c r="Z12" s="8"/>
      <c r="AA12" s="8">
        <v>-9325</v>
      </c>
      <c r="AB12" s="8">
        <v>-10375</v>
      </c>
      <c r="AC12" s="8">
        <v>-11520</v>
      </c>
      <c r="AD12" s="8">
        <v>-20748</v>
      </c>
      <c r="AE12" s="8">
        <v>-46539</v>
      </c>
      <c r="AF12" s="8">
        <v>-65055</v>
      </c>
      <c r="AG12" s="8">
        <v>-46296</v>
      </c>
      <c r="AH12" s="8">
        <v>-50454</v>
      </c>
    </row>
    <row r="13" spans="1:35"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8">
        <v>-187</v>
      </c>
      <c r="Y13" s="8">
        <f t="shared" si="2"/>
        <v>-12315.849630000001</v>
      </c>
      <c r="Z13" s="8"/>
      <c r="AA13" s="8">
        <v>0</v>
      </c>
      <c r="AB13" s="8">
        <v>-115</v>
      </c>
      <c r="AC13" s="8">
        <v>-34</v>
      </c>
      <c r="AD13" s="8"/>
      <c r="AE13" s="8">
        <v>-749</v>
      </c>
      <c r="AF13" s="8">
        <v>534</v>
      </c>
      <c r="AG13" s="8">
        <v>-94</v>
      </c>
      <c r="AH13" s="8">
        <v>-12549</v>
      </c>
    </row>
    <row r="14" spans="1:35" x14ac:dyDescent="0.3">
      <c r="A14" s="2" t="s">
        <v>156</v>
      </c>
      <c r="B14" s="8"/>
      <c r="C14" s="8"/>
      <c r="D14" s="8"/>
      <c r="E14" s="8"/>
      <c r="F14" s="8"/>
      <c r="G14" s="8"/>
      <c r="H14" s="8"/>
      <c r="I14" s="8"/>
      <c r="J14" s="8"/>
      <c r="K14" s="8"/>
      <c r="L14" s="8"/>
      <c r="M14" s="8"/>
      <c r="N14" s="8"/>
      <c r="O14" s="8"/>
      <c r="P14" s="8"/>
      <c r="Q14" s="8"/>
      <c r="R14" s="8"/>
      <c r="S14" s="8"/>
      <c r="T14" s="8"/>
      <c r="U14" s="8">
        <v>-7944</v>
      </c>
      <c r="V14" s="8"/>
      <c r="W14" s="8"/>
      <c r="X14" s="8">
        <v>0</v>
      </c>
      <c r="Y14" s="8">
        <f t="shared" si="2"/>
        <v>0</v>
      </c>
      <c r="Z14" s="8"/>
      <c r="AA14" s="8"/>
      <c r="AB14" s="8"/>
      <c r="AC14" s="8"/>
      <c r="AD14" s="8"/>
      <c r="AE14" s="8"/>
      <c r="AF14" s="8"/>
      <c r="AG14" s="8">
        <v>-7944</v>
      </c>
      <c r="AH14" s="8">
        <v>0</v>
      </c>
    </row>
    <row r="15" spans="1:35" x14ac:dyDescent="0.3">
      <c r="B15" s="8"/>
      <c r="C15" s="8"/>
      <c r="D15" s="8"/>
      <c r="E15" s="8"/>
      <c r="F15" s="8"/>
      <c r="G15" s="8"/>
      <c r="H15" s="8"/>
      <c r="I15" s="8"/>
      <c r="J15" s="8"/>
      <c r="K15" s="8"/>
      <c r="L15" s="8"/>
      <c r="M15" s="8"/>
      <c r="N15" s="8"/>
      <c r="O15" s="8"/>
      <c r="P15" s="8"/>
      <c r="Q15" s="9">
        <v>0</v>
      </c>
      <c r="R15" s="9"/>
      <c r="S15" s="9"/>
      <c r="T15" s="9"/>
      <c r="U15" s="9"/>
      <c r="V15" s="9"/>
      <c r="W15" s="9"/>
      <c r="X15" s="9"/>
      <c r="Y15" s="9"/>
      <c r="Z15" s="8"/>
      <c r="AA15" s="8"/>
      <c r="AB15" s="8"/>
      <c r="AC15" s="8"/>
      <c r="AD15" s="8"/>
      <c r="AE15" s="8"/>
      <c r="AF15" s="8"/>
      <c r="AG15" s="8"/>
      <c r="AH15" s="8"/>
    </row>
    <row r="16" spans="1:35" x14ac:dyDescent="0.3">
      <c r="A16" s="3" t="s">
        <v>52</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9">
        <v>9613.1503699999994</v>
      </c>
      <c r="W16" s="9">
        <v>12877</v>
      </c>
      <c r="X16" s="9">
        <v>11826</v>
      </c>
      <c r="Y16" s="9">
        <f>SUM(Y17:Y18)</f>
        <v>-20588.150369999999</v>
      </c>
      <c r="Z16" s="9"/>
      <c r="AA16" s="9">
        <v>228</v>
      </c>
      <c r="AB16" s="9">
        <v>146</v>
      </c>
      <c r="AC16" s="9">
        <v>-94</v>
      </c>
      <c r="AD16" s="9">
        <v>-136</v>
      </c>
      <c r="AE16" s="9">
        <v>11084</v>
      </c>
      <c r="AF16" s="9">
        <v>32828</v>
      </c>
      <c r="AG16" s="9">
        <v>31227</v>
      </c>
      <c r="AH16" s="9">
        <f>SUM(AH17:AH18)</f>
        <v>13728</v>
      </c>
    </row>
    <row r="17" spans="1:34" x14ac:dyDescent="0.3">
      <c r="A17" s="2" t="s">
        <v>7</v>
      </c>
      <c r="B17" s="8">
        <v>48</v>
      </c>
      <c r="C17" s="8">
        <v>36</v>
      </c>
      <c r="D17" s="8">
        <v>41</v>
      </c>
      <c r="E17" s="8">
        <v>18</v>
      </c>
      <c r="F17" s="8">
        <v>7</v>
      </c>
      <c r="G17" s="8">
        <v>35</v>
      </c>
      <c r="H17" s="8">
        <v>38</v>
      </c>
      <c r="I17" s="8">
        <v>34</v>
      </c>
      <c r="J17" s="8">
        <v>118</v>
      </c>
      <c r="K17" s="8">
        <v>1481.0947800000001</v>
      </c>
      <c r="L17" s="8">
        <v>4060</v>
      </c>
      <c r="M17" s="8">
        <v>5690.9052199999996</v>
      </c>
      <c r="N17" s="8">
        <v>7237</v>
      </c>
      <c r="O17" s="8">
        <v>8253</v>
      </c>
      <c r="P17" s="8">
        <v>8700</v>
      </c>
      <c r="Q17" s="8">
        <v>8862</v>
      </c>
      <c r="R17" s="8">
        <v>5571</v>
      </c>
      <c r="S17" s="8">
        <v>8476</v>
      </c>
      <c r="T17" s="8">
        <v>9372</v>
      </c>
      <c r="U17" s="8">
        <v>8168.6799299999984</v>
      </c>
      <c r="V17" s="8">
        <v>9714</v>
      </c>
      <c r="W17" s="8">
        <v>12943</v>
      </c>
      <c r="X17" s="8">
        <v>11888</v>
      </c>
      <c r="Y17" s="8">
        <f t="shared" ref="Y17:Y18" si="3">AH17-X17-W17-V17</f>
        <v>-20473</v>
      </c>
      <c r="Z17" s="8"/>
      <c r="AA17" s="8">
        <v>455</v>
      </c>
      <c r="AB17" s="8">
        <v>280</v>
      </c>
      <c r="AC17" s="8">
        <v>143</v>
      </c>
      <c r="AD17" s="8">
        <v>114</v>
      </c>
      <c r="AE17" s="8">
        <v>11350</v>
      </c>
      <c r="AF17" s="8">
        <v>33052</v>
      </c>
      <c r="AG17" s="8">
        <v>31588</v>
      </c>
      <c r="AH17" s="8">
        <v>14072</v>
      </c>
    </row>
    <row r="18" spans="1:34" x14ac:dyDescent="0.3">
      <c r="A18" s="2" t="s">
        <v>8</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8">
        <v>-62</v>
      </c>
      <c r="Y18" s="8">
        <f t="shared" si="3"/>
        <v>-115.15037</v>
      </c>
      <c r="Z18" s="8"/>
      <c r="AA18" s="8">
        <v>-227</v>
      </c>
      <c r="AB18" s="8">
        <v>-134</v>
      </c>
      <c r="AC18" s="8">
        <v>-237</v>
      </c>
      <c r="AD18" s="8">
        <v>-250</v>
      </c>
      <c r="AE18" s="8">
        <v>-266</v>
      </c>
      <c r="AF18" s="8">
        <v>-224</v>
      </c>
      <c r="AG18" s="8">
        <v>-361</v>
      </c>
      <c r="AH18" s="8">
        <v>-344</v>
      </c>
    </row>
    <row r="19" spans="1:34" x14ac:dyDescent="0.3">
      <c r="B19" s="8"/>
      <c r="C19" s="8"/>
      <c r="D19" s="8"/>
      <c r="E19" s="8"/>
      <c r="F19" s="8"/>
      <c r="G19" s="8"/>
      <c r="H19" s="8"/>
      <c r="I19" s="8"/>
      <c r="J19" s="8"/>
      <c r="K19" s="8"/>
      <c r="L19" s="8"/>
      <c r="M19" s="8"/>
      <c r="N19" s="8"/>
      <c r="O19" s="8"/>
      <c r="P19" s="8"/>
      <c r="Q19" s="9">
        <v>0</v>
      </c>
      <c r="R19" s="9"/>
      <c r="S19" s="9"/>
      <c r="T19" s="9"/>
      <c r="U19" s="9"/>
      <c r="V19" s="9"/>
      <c r="W19" s="9"/>
      <c r="X19" s="9"/>
      <c r="Y19" s="9"/>
      <c r="Z19" s="8"/>
      <c r="AA19" s="8"/>
      <c r="AB19" s="8"/>
      <c r="AC19" s="8"/>
      <c r="AD19" s="8"/>
      <c r="AE19" s="8">
        <v>0</v>
      </c>
      <c r="AF19" s="8"/>
      <c r="AG19" s="8"/>
      <c r="AH19" s="8"/>
    </row>
    <row r="20" spans="1:34" x14ac:dyDescent="0.3">
      <c r="A20" s="3" t="s">
        <v>9</v>
      </c>
      <c r="B20" s="9">
        <v>-326</v>
      </c>
      <c r="C20" s="9">
        <v>-963</v>
      </c>
      <c r="D20" s="9">
        <v>-809</v>
      </c>
      <c r="E20" s="9">
        <v>-724</v>
      </c>
      <c r="F20" s="9">
        <v>222</v>
      </c>
      <c r="G20" s="9">
        <v>414</v>
      </c>
      <c r="H20" s="9">
        <v>1355</v>
      </c>
      <c r="I20" s="9">
        <v>-2751</v>
      </c>
      <c r="J20" s="9">
        <v>-5534</v>
      </c>
      <c r="K20" s="9">
        <v>-17846</v>
      </c>
      <c r="L20" s="9">
        <v>-10682</v>
      </c>
      <c r="M20" s="9">
        <v>-6941.0967699999874</v>
      </c>
      <c r="N20" s="9">
        <v>-3673</v>
      </c>
      <c r="O20" s="9">
        <v>-8798</v>
      </c>
      <c r="P20" s="9">
        <v>-2700</v>
      </c>
      <c r="Q20" s="9">
        <v>-672</v>
      </c>
      <c r="R20" s="9">
        <v>-2094</v>
      </c>
      <c r="S20" s="9">
        <f>S8+S10+S16</f>
        <v>1627</v>
      </c>
      <c r="T20" s="9">
        <v>5931</v>
      </c>
      <c r="U20" s="9">
        <v>-1776.3777779896336</v>
      </c>
      <c r="V20" s="9">
        <v>3400</v>
      </c>
      <c r="W20" s="9">
        <v>7223</v>
      </c>
      <c r="X20" s="9">
        <v>6370</v>
      </c>
      <c r="Y20" s="9">
        <f>Y8+Y10+Y16</f>
        <v>-40356</v>
      </c>
      <c r="Z20" s="9"/>
      <c r="AA20" s="9">
        <v>-10364</v>
      </c>
      <c r="AB20" s="9">
        <v>-6881</v>
      </c>
      <c r="AC20" s="9">
        <v>-2822</v>
      </c>
      <c r="AD20" s="9">
        <v>-759</v>
      </c>
      <c r="AE20" s="9">
        <v>-41004</v>
      </c>
      <c r="AF20" s="9">
        <v>-15843</v>
      </c>
      <c r="AG20" s="9">
        <v>3687</v>
      </c>
      <c r="AH20" s="9">
        <f>AH8+AH10+AH16</f>
        <v>-23363</v>
      </c>
    </row>
    <row r="21" spans="1:34" x14ac:dyDescent="0.3">
      <c r="B21" s="8"/>
      <c r="C21" s="8"/>
      <c r="D21" s="8"/>
      <c r="E21" s="8"/>
      <c r="F21" s="8"/>
      <c r="G21" s="8"/>
      <c r="H21" s="8"/>
      <c r="I21" s="8"/>
      <c r="J21" s="8"/>
      <c r="K21" s="8"/>
      <c r="L21" s="8"/>
      <c r="M21" s="8"/>
      <c r="N21" s="8"/>
      <c r="O21" s="8"/>
      <c r="P21" s="8"/>
      <c r="Q21" s="9">
        <v>0</v>
      </c>
      <c r="R21" s="9"/>
      <c r="S21" s="9"/>
      <c r="T21" s="9"/>
      <c r="U21" s="9"/>
      <c r="V21" s="9"/>
      <c r="W21" s="9"/>
      <c r="X21" s="9"/>
      <c r="Y21" s="9"/>
      <c r="Z21" s="8"/>
      <c r="AA21" s="8"/>
      <c r="AB21" s="8"/>
      <c r="AC21" s="8"/>
      <c r="AD21" s="8"/>
      <c r="AE21" s="8">
        <v>0</v>
      </c>
      <c r="AF21" s="8"/>
      <c r="AG21" s="8"/>
      <c r="AH21" s="8"/>
    </row>
    <row r="22" spans="1:34" x14ac:dyDescent="0.3">
      <c r="A22" s="2" t="s">
        <v>53</v>
      </c>
      <c r="B22" s="8">
        <v>-59</v>
      </c>
      <c r="C22" s="8">
        <v>0</v>
      </c>
      <c r="D22" s="8">
        <v>0</v>
      </c>
      <c r="E22" s="8">
        <v>-120</v>
      </c>
      <c r="F22" s="8">
        <v>0</v>
      </c>
      <c r="G22" s="8">
        <v>-132</v>
      </c>
      <c r="H22" s="8">
        <v>0</v>
      </c>
      <c r="I22" s="8">
        <v>0</v>
      </c>
      <c r="J22" s="8">
        <v>0</v>
      </c>
      <c r="K22" s="8">
        <v>0</v>
      </c>
      <c r="L22" s="8"/>
      <c r="M22" s="8">
        <v>0</v>
      </c>
      <c r="N22" s="8">
        <v>0</v>
      </c>
      <c r="O22" s="8">
        <v>0</v>
      </c>
      <c r="P22" s="8">
        <v>0</v>
      </c>
      <c r="Q22" s="8">
        <v>0</v>
      </c>
      <c r="R22" s="8">
        <v>0</v>
      </c>
      <c r="S22" s="8">
        <v>-117</v>
      </c>
      <c r="T22" s="8">
        <v>-1687</v>
      </c>
      <c r="U22" s="8">
        <v>1804.1837100000002</v>
      </c>
      <c r="V22" s="8">
        <v>-493</v>
      </c>
      <c r="W22" s="8">
        <v>-672</v>
      </c>
      <c r="X22" s="8">
        <v>-2549</v>
      </c>
      <c r="Y22" s="8">
        <f t="shared" ref="Y22" si="4">AH22-X22-W22-V22</f>
        <v>-4676</v>
      </c>
      <c r="Z22" s="8"/>
      <c r="AA22" s="8">
        <v>0</v>
      </c>
      <c r="AB22" s="8">
        <v>0</v>
      </c>
      <c r="AC22" s="8">
        <v>-179</v>
      </c>
      <c r="AD22" s="8">
        <v>-132</v>
      </c>
      <c r="AE22" s="8">
        <v>0</v>
      </c>
      <c r="AF22" s="8">
        <v>0</v>
      </c>
      <c r="AG22" s="8">
        <v>0</v>
      </c>
      <c r="AH22" s="8">
        <v>-8390</v>
      </c>
    </row>
    <row r="23" spans="1:34" x14ac:dyDescent="0.3">
      <c r="B23" s="8"/>
      <c r="C23" s="8"/>
      <c r="D23" s="8"/>
      <c r="E23" s="8"/>
      <c r="F23" s="8"/>
      <c r="G23" s="8"/>
      <c r="H23" s="8"/>
      <c r="I23" s="8"/>
      <c r="J23" s="8"/>
      <c r="K23" s="8"/>
      <c r="L23" s="8"/>
      <c r="M23" s="8"/>
      <c r="N23" s="8"/>
      <c r="O23" s="8"/>
      <c r="P23" s="8"/>
      <c r="Q23" s="9">
        <v>0</v>
      </c>
      <c r="R23" s="9"/>
      <c r="S23" s="9"/>
      <c r="T23" s="9"/>
      <c r="U23" s="9"/>
      <c r="V23" s="9"/>
      <c r="W23" s="9"/>
      <c r="X23" s="9"/>
      <c r="Y23" s="9"/>
      <c r="Z23" s="8"/>
      <c r="AA23" s="8"/>
      <c r="AB23" s="8"/>
      <c r="AC23" s="8"/>
      <c r="AD23" s="8"/>
      <c r="AE23" s="8">
        <v>0</v>
      </c>
      <c r="AF23" s="8"/>
      <c r="AG23" s="8"/>
      <c r="AH23" s="8"/>
    </row>
    <row r="24" spans="1:34" x14ac:dyDescent="0.3">
      <c r="A24" s="3" t="s">
        <v>51</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27.805932010368451</v>
      </c>
      <c r="V24" s="9">
        <v>2907</v>
      </c>
      <c r="W24" s="9">
        <v>6551</v>
      </c>
      <c r="X24" s="9">
        <v>3821</v>
      </c>
      <c r="Y24" s="9">
        <f>Y20+Y22</f>
        <v>-45032</v>
      </c>
      <c r="Z24" s="9"/>
      <c r="AA24" s="9">
        <v>-10364</v>
      </c>
      <c r="AB24" s="9">
        <v>-6881</v>
      </c>
      <c r="AC24" s="9">
        <v>-3001</v>
      </c>
      <c r="AD24" s="9">
        <v>-891</v>
      </c>
      <c r="AE24" s="9">
        <v>-41004</v>
      </c>
      <c r="AF24" s="9">
        <v>-15843</v>
      </c>
      <c r="AG24" s="9">
        <v>3687</v>
      </c>
      <c r="AH24" s="9">
        <f>AH20+AH22</f>
        <v>-31753</v>
      </c>
    </row>
    <row r="25" spans="1:34" x14ac:dyDescent="0.3">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x14ac:dyDescent="0.3">
      <c r="A26" s="3" t="s">
        <v>163</v>
      </c>
      <c r="B26" s="9"/>
      <c r="C26" s="9"/>
      <c r="D26" s="9"/>
      <c r="E26" s="9"/>
      <c r="F26" s="9"/>
      <c r="G26" s="9"/>
      <c r="H26" s="9"/>
      <c r="I26" s="9"/>
      <c r="J26" s="9"/>
      <c r="K26" s="9"/>
      <c r="L26" s="9"/>
      <c r="M26" s="8">
        <v>0</v>
      </c>
      <c r="N26" s="8">
        <v>0</v>
      </c>
      <c r="O26" s="8">
        <v>0</v>
      </c>
      <c r="P26" s="8">
        <v>0</v>
      </c>
      <c r="Q26" s="8">
        <v>0</v>
      </c>
      <c r="R26" s="8">
        <v>0</v>
      </c>
      <c r="S26" s="8">
        <v>0</v>
      </c>
      <c r="T26" s="8">
        <v>0</v>
      </c>
      <c r="U26" s="8">
        <v>0</v>
      </c>
      <c r="V26" s="8">
        <v>0</v>
      </c>
      <c r="W26" s="8">
        <v>0</v>
      </c>
      <c r="X26" s="8">
        <v>0</v>
      </c>
      <c r="Y26" s="9">
        <v>0</v>
      </c>
      <c r="Z26" s="9"/>
      <c r="AA26" s="8">
        <v>0</v>
      </c>
      <c r="AB26" s="8">
        <v>0</v>
      </c>
      <c r="AC26" s="8">
        <v>0</v>
      </c>
      <c r="AD26" s="8">
        <v>0</v>
      </c>
      <c r="AE26" s="8">
        <v>0</v>
      </c>
      <c r="AF26" s="8">
        <v>0</v>
      </c>
      <c r="AG26" s="8">
        <v>0</v>
      </c>
      <c r="AH26" s="8">
        <v>0</v>
      </c>
    </row>
    <row r="27" spans="1:34" x14ac:dyDescent="0.3">
      <c r="A27" s="2" t="s">
        <v>164</v>
      </c>
      <c r="B27" s="9"/>
      <c r="C27" s="9"/>
      <c r="D27" s="9"/>
      <c r="E27" s="9"/>
      <c r="F27" s="9"/>
      <c r="G27" s="9"/>
      <c r="H27" s="9"/>
      <c r="I27" s="9"/>
      <c r="J27" s="9"/>
      <c r="K27" s="9"/>
      <c r="L27" s="9"/>
      <c r="M27" s="8">
        <v>0</v>
      </c>
      <c r="N27" s="8">
        <v>0</v>
      </c>
      <c r="O27" s="8">
        <v>0</v>
      </c>
      <c r="P27" s="8">
        <v>0</v>
      </c>
      <c r="Q27" s="8">
        <v>0</v>
      </c>
      <c r="R27" s="8">
        <v>0</v>
      </c>
      <c r="S27" s="8">
        <v>0</v>
      </c>
      <c r="T27" s="8">
        <v>0</v>
      </c>
      <c r="U27" s="8">
        <v>0</v>
      </c>
      <c r="V27" s="8">
        <v>0</v>
      </c>
      <c r="W27" s="8">
        <v>0</v>
      </c>
      <c r="X27" s="8">
        <v>0</v>
      </c>
      <c r="Y27" s="8">
        <v>64038</v>
      </c>
      <c r="Z27" s="9"/>
      <c r="AA27" s="8">
        <v>0</v>
      </c>
      <c r="AB27" s="8">
        <v>0</v>
      </c>
      <c r="AC27" s="8">
        <v>0</v>
      </c>
      <c r="AD27" s="8">
        <v>0</v>
      </c>
      <c r="AE27" s="8">
        <v>0</v>
      </c>
      <c r="AF27" s="8">
        <v>0</v>
      </c>
      <c r="AG27" s="8">
        <v>0</v>
      </c>
      <c r="AH27" s="8">
        <v>64038</v>
      </c>
    </row>
    <row r="28" spans="1:34" x14ac:dyDescent="0.3">
      <c r="A28" s="3"/>
      <c r="B28" s="9"/>
      <c r="C28" s="9"/>
      <c r="D28" s="9"/>
      <c r="E28" s="9"/>
      <c r="F28" s="9"/>
      <c r="G28" s="9"/>
      <c r="H28" s="9"/>
      <c r="I28" s="9"/>
      <c r="J28" s="9"/>
      <c r="K28" s="9"/>
      <c r="L28" s="9"/>
      <c r="M28" s="9"/>
      <c r="N28" s="9"/>
      <c r="O28" s="9"/>
      <c r="P28" s="9"/>
      <c r="Q28" s="9"/>
      <c r="R28" s="9"/>
      <c r="S28" s="9"/>
      <c r="T28" s="9"/>
      <c r="U28" s="9"/>
      <c r="V28" s="9"/>
      <c r="W28" s="9"/>
      <c r="X28" s="9"/>
      <c r="Z28" s="9"/>
      <c r="AA28" s="9"/>
      <c r="AB28" s="9"/>
      <c r="AC28" s="9"/>
      <c r="AD28" s="9"/>
      <c r="AE28" s="9"/>
      <c r="AF28" s="9"/>
      <c r="AG28" s="9"/>
      <c r="AH28" s="9"/>
    </row>
    <row r="29" spans="1:34" x14ac:dyDescent="0.3">
      <c r="A29" s="3" t="s">
        <v>165</v>
      </c>
      <c r="B29" s="8"/>
      <c r="C29" s="8"/>
      <c r="D29" s="8"/>
      <c r="E29" s="8"/>
      <c r="F29" s="8"/>
      <c r="G29" s="8"/>
      <c r="H29" s="8"/>
      <c r="I29" s="8"/>
      <c r="J29" s="8"/>
      <c r="K29" s="8"/>
      <c r="L29" s="8"/>
      <c r="M29" s="8">
        <v>0</v>
      </c>
      <c r="N29" s="8">
        <v>0</v>
      </c>
      <c r="O29" s="8">
        <v>0</v>
      </c>
      <c r="P29" s="8">
        <v>0</v>
      </c>
      <c r="Q29" s="8">
        <v>0</v>
      </c>
      <c r="R29" s="8">
        <v>0</v>
      </c>
      <c r="S29" s="8">
        <v>0</v>
      </c>
      <c r="T29" s="8">
        <v>0</v>
      </c>
      <c r="U29" s="8">
        <v>0</v>
      </c>
      <c r="V29" s="8">
        <v>0</v>
      </c>
      <c r="W29" s="8">
        <v>0</v>
      </c>
      <c r="X29" s="8">
        <v>0</v>
      </c>
      <c r="Y29" s="9">
        <f>Y24+Y27</f>
        <v>19006</v>
      </c>
      <c r="Z29" s="8"/>
      <c r="AA29" s="8">
        <v>0</v>
      </c>
      <c r="AB29" s="8">
        <v>0</v>
      </c>
      <c r="AC29" s="8">
        <v>0</v>
      </c>
      <c r="AD29" s="8">
        <v>0</v>
      </c>
      <c r="AE29" s="8">
        <v>0</v>
      </c>
      <c r="AF29" s="8">
        <v>0</v>
      </c>
      <c r="AG29" s="8">
        <v>0</v>
      </c>
      <c r="AH29" s="9">
        <f>AH24+AH27</f>
        <v>32285</v>
      </c>
    </row>
    <row r="30" spans="1:34" x14ac:dyDescent="0.3">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row>
    <row r="31" spans="1:34" x14ac:dyDescent="0.3">
      <c r="A31" s="2" t="s">
        <v>10</v>
      </c>
      <c r="B31" s="10">
        <v>1.23E-2</v>
      </c>
      <c r="C31" s="10">
        <v>3.0700000000000002E-2</v>
      </c>
      <c r="D31" s="10">
        <v>-2.58E-2</v>
      </c>
      <c r="E31" s="10"/>
      <c r="F31" s="10">
        <v>7.1000000000000004E-3</v>
      </c>
      <c r="G31" s="10">
        <v>8.9999999999999993E-3</v>
      </c>
      <c r="H31" s="10">
        <v>4.3200000000000002E-2</v>
      </c>
      <c r="I31" s="10"/>
      <c r="J31" s="10">
        <v>-0.1764</v>
      </c>
      <c r="K31" s="10">
        <v>-0.51805234339622663</v>
      </c>
      <c r="L31" s="10">
        <v>-0.25380000000000003</v>
      </c>
      <c r="M31" s="10"/>
      <c r="N31" s="10">
        <v>-3.1468910624823786E-2</v>
      </c>
      <c r="O31" s="10">
        <v>-0.1700027048958615</v>
      </c>
      <c r="P31" s="10">
        <v>-5.3758088601294177E-2</v>
      </c>
      <c r="Q31" s="10">
        <v>-0.31544051767048281</v>
      </c>
      <c r="R31" s="10">
        <v>-4.1222906864578614E-2</v>
      </c>
      <c r="S31" s="10">
        <v>2.9726164930999863E-2</v>
      </c>
      <c r="T31" s="10">
        <v>8.354824103785656E-2</v>
      </c>
      <c r="U31" s="10">
        <v>8.354824103785656E-2</v>
      </c>
      <c r="V31" s="10">
        <v>5.7200000000000001E-2</v>
      </c>
      <c r="W31" s="10">
        <v>2.9700000000000001E-2</v>
      </c>
      <c r="X31" s="10">
        <v>7.2499999999999995E-2</v>
      </c>
      <c r="Y31" s="10">
        <v>0.93410000000000004</v>
      </c>
      <c r="Z31" s="10"/>
      <c r="AA31" s="10">
        <v>-0.49380000000000002</v>
      </c>
      <c r="AB31" s="10">
        <v>-0.43869999999999998</v>
      </c>
      <c r="AC31" s="10">
        <v>-9.5699999999999993E-2</v>
      </c>
      <c r="AD31" s="10">
        <v>-2.8400000000000002E-2</v>
      </c>
      <c r="AE31" s="10">
        <v>-0.92781825587183786</v>
      </c>
      <c r="AF31" s="10">
        <v>-0.31544051767048281</v>
      </c>
      <c r="AG31" s="10">
        <v>7.2800000000000004E-2</v>
      </c>
      <c r="AH31" s="10">
        <v>0.93410000000000004</v>
      </c>
    </row>
    <row r="32" spans="1:34" x14ac:dyDescent="0.3">
      <c r="Q32" s="10">
        <v>-0.30772202263684473</v>
      </c>
      <c r="R32" s="10"/>
      <c r="S32" s="10"/>
      <c r="T32" s="10"/>
      <c r="U32" s="10"/>
      <c r="V32" s="10"/>
      <c r="W32" s="10"/>
      <c r="X32" s="10"/>
      <c r="Y32" s="10"/>
    </row>
    <row r="34" spans="1:34" x14ac:dyDescent="0.3">
      <c r="A34" s="17" t="s">
        <v>58</v>
      </c>
      <c r="B34" s="16"/>
      <c r="C34" s="16"/>
      <c r="D34" s="16"/>
      <c r="E34" s="16"/>
      <c r="F34" s="16"/>
      <c r="G34" s="16"/>
      <c r="H34" s="16"/>
      <c r="I34" s="16"/>
      <c r="J34" s="16"/>
      <c r="K34" s="16"/>
      <c r="L34" s="16"/>
      <c r="M34" s="16"/>
      <c r="N34" s="16"/>
      <c r="O34" s="16"/>
      <c r="P34" s="16"/>
      <c r="Q34" s="16"/>
      <c r="R34" s="16"/>
      <c r="S34" s="16"/>
      <c r="T34" s="16"/>
      <c r="U34" s="16"/>
      <c r="V34" s="16"/>
      <c r="W34" s="16"/>
      <c r="X34" s="16"/>
      <c r="Y34" s="16"/>
      <c r="AA34" s="7">
        <v>2017</v>
      </c>
      <c r="AB34" s="7">
        <v>2018</v>
      </c>
      <c r="AC34" s="7">
        <v>2019</v>
      </c>
      <c r="AD34" s="7">
        <v>2020</v>
      </c>
      <c r="AE34" s="7">
        <v>2021</v>
      </c>
      <c r="AF34" s="7">
        <v>2022</v>
      </c>
      <c r="AG34" s="7">
        <v>2023</v>
      </c>
      <c r="AH34" s="7">
        <v>2024</v>
      </c>
    </row>
    <row r="35" spans="1:34" s="3" customFormat="1" x14ac:dyDescent="0.3">
      <c r="A35" s="3" t="s">
        <v>59</v>
      </c>
      <c r="B35" s="20"/>
      <c r="C35" s="20"/>
      <c r="D35" s="20"/>
      <c r="E35" s="20"/>
      <c r="F35" s="20">
        <v>222</v>
      </c>
      <c r="G35" s="20">
        <v>282</v>
      </c>
      <c r="H35" s="20">
        <v>1356</v>
      </c>
      <c r="I35" s="20">
        <v>-2751</v>
      </c>
      <c r="J35" s="20">
        <v>-5534</v>
      </c>
      <c r="K35" s="20">
        <v>-17846</v>
      </c>
      <c r="L35" s="20">
        <v>-10682</v>
      </c>
      <c r="M35" s="20">
        <v>-6941.0967699999874</v>
      </c>
      <c r="N35" s="20">
        <v>-3673</v>
      </c>
      <c r="O35" s="20">
        <v>-8798</v>
      </c>
      <c r="P35" s="20">
        <v>-2700</v>
      </c>
      <c r="Q35" s="9">
        <v>-672</v>
      </c>
      <c r="R35" s="9">
        <v>-2094</v>
      </c>
      <c r="S35" s="9">
        <f>S24</f>
        <v>1510</v>
      </c>
      <c r="T35" s="9">
        <v>4244</v>
      </c>
      <c r="U35" s="9">
        <v>27.805932010366632</v>
      </c>
      <c r="V35" s="9">
        <v>2907</v>
      </c>
      <c r="W35" s="9">
        <v>6551</v>
      </c>
      <c r="X35" s="9">
        <v>3821</v>
      </c>
      <c r="Y35" s="9">
        <f>Y29</f>
        <v>19006</v>
      </c>
      <c r="Z35" s="20"/>
      <c r="AA35" s="20">
        <v>-10364</v>
      </c>
      <c r="AB35" s="20">
        <v>-6881</v>
      </c>
      <c r="AC35" s="20">
        <v>-3001</v>
      </c>
      <c r="AD35" s="20">
        <v>-891</v>
      </c>
      <c r="AE35" s="20">
        <v>-41004</v>
      </c>
      <c r="AF35" s="20">
        <v>-15843</v>
      </c>
      <c r="AG35" s="20">
        <v>3687</v>
      </c>
      <c r="AH35" s="20">
        <f>AH29</f>
        <v>32285</v>
      </c>
    </row>
    <row r="36" spans="1:34" x14ac:dyDescent="0.3">
      <c r="A36" s="2" t="s">
        <v>60</v>
      </c>
      <c r="B36" s="11"/>
      <c r="C36" s="11"/>
      <c r="D36" s="11"/>
      <c r="E36" s="11"/>
      <c r="F36" s="11">
        <v>67</v>
      </c>
      <c r="G36" s="11">
        <v>6</v>
      </c>
      <c r="H36" s="11">
        <v>5</v>
      </c>
      <c r="I36" s="11">
        <v>58</v>
      </c>
      <c r="J36" s="11">
        <v>56</v>
      </c>
      <c r="K36" s="11">
        <v>-1385.82293</v>
      </c>
      <c r="L36" s="11">
        <v>-4016</v>
      </c>
      <c r="M36" s="11">
        <v>-5738.1770699999997</v>
      </c>
      <c r="N36" s="11">
        <v>-7215</v>
      </c>
      <c r="O36" s="11">
        <v>-8202</v>
      </c>
      <c r="P36" s="11">
        <v>-8633</v>
      </c>
      <c r="Q36" s="8">
        <v>-8778</v>
      </c>
      <c r="R36" s="8">
        <v>-5475</v>
      </c>
      <c r="S36" s="8">
        <f>-S16</f>
        <v>-8359</v>
      </c>
      <c r="T36" s="8">
        <v>-9345</v>
      </c>
      <c r="U36" s="8">
        <v>-8085.8692499999997</v>
      </c>
      <c r="V36" s="8">
        <v>-9613.1503699999994</v>
      </c>
      <c r="W36" s="8">
        <v>-12877</v>
      </c>
      <c r="X36" s="8">
        <v>-11826</v>
      </c>
      <c r="Y36" s="8">
        <f>Y17</f>
        <v>-20473</v>
      </c>
      <c r="Z36" s="11"/>
      <c r="AA36" s="11">
        <v>-228</v>
      </c>
      <c r="AB36" s="11">
        <v>-146</v>
      </c>
      <c r="AC36" s="11">
        <v>94</v>
      </c>
      <c r="AD36" s="11">
        <v>136</v>
      </c>
      <c r="AE36" s="11">
        <v>-11084</v>
      </c>
      <c r="AF36" s="11">
        <v>-32828</v>
      </c>
      <c r="AG36" s="11">
        <v>-31227</v>
      </c>
      <c r="AH36" s="11">
        <f>-AH17</f>
        <v>-14072</v>
      </c>
    </row>
    <row r="37" spans="1:34" x14ac:dyDescent="0.3">
      <c r="A37" s="2" t="s">
        <v>61</v>
      </c>
      <c r="F37" s="11">
        <v>143.17583999999999</v>
      </c>
      <c r="G37" s="11">
        <v>149.19694000000001</v>
      </c>
      <c r="H37" s="11">
        <v>146.94962000000001</v>
      </c>
      <c r="I37" s="11">
        <v>120.94882</v>
      </c>
      <c r="J37" s="11">
        <v>68.264759999999995</v>
      </c>
      <c r="K37" s="11">
        <v>92.288619999999995</v>
      </c>
      <c r="L37" s="11">
        <v>103</v>
      </c>
      <c r="M37" s="11">
        <v>116.44662</v>
      </c>
      <c r="N37" s="11">
        <v>133</v>
      </c>
      <c r="O37" s="11">
        <v>225</v>
      </c>
      <c r="P37" s="11">
        <v>284</v>
      </c>
      <c r="Q37" s="8">
        <v>459</v>
      </c>
      <c r="R37" s="8">
        <v>593</v>
      </c>
      <c r="S37" s="8">
        <v>648</v>
      </c>
      <c r="T37" s="8">
        <v>646</v>
      </c>
      <c r="U37" s="8">
        <v>-614.71609999999987</v>
      </c>
      <c r="V37" s="8">
        <v>192.78570999999999</v>
      </c>
      <c r="W37" s="8">
        <v>258</v>
      </c>
      <c r="X37" s="8">
        <v>258</v>
      </c>
      <c r="Y37" s="8">
        <f>AH37-X37-W37-V37</f>
        <v>-9.7857099999999946</v>
      </c>
      <c r="AA37" s="2">
        <v>120</v>
      </c>
      <c r="AB37" s="2">
        <v>147</v>
      </c>
      <c r="AC37" s="2">
        <v>498</v>
      </c>
      <c r="AD37" s="11">
        <v>560.27121999999997</v>
      </c>
      <c r="AE37" s="11">
        <v>380</v>
      </c>
      <c r="AF37" s="11">
        <v>1101</v>
      </c>
      <c r="AG37" s="11">
        <v>1225.825</v>
      </c>
      <c r="AH37" s="11">
        <v>699</v>
      </c>
    </row>
    <row r="38" spans="1:34" x14ac:dyDescent="0.3">
      <c r="A38" s="2" t="s">
        <v>130</v>
      </c>
      <c r="F38" s="11">
        <v>0</v>
      </c>
      <c r="G38" s="11">
        <v>131.66800000000001</v>
      </c>
      <c r="H38" s="11">
        <v>0</v>
      </c>
      <c r="I38" s="11">
        <v>0</v>
      </c>
      <c r="J38" s="11">
        <v>0</v>
      </c>
      <c r="K38" s="11">
        <v>0</v>
      </c>
      <c r="L38" s="11">
        <v>0</v>
      </c>
      <c r="M38" s="11"/>
      <c r="N38" s="11">
        <v>0</v>
      </c>
      <c r="O38" s="11">
        <v>0</v>
      </c>
      <c r="P38" s="11">
        <v>0</v>
      </c>
      <c r="Q38" s="8">
        <v>0</v>
      </c>
      <c r="R38" s="8">
        <v>0</v>
      </c>
      <c r="S38" s="8">
        <f>-S22</f>
        <v>117</v>
      </c>
      <c r="T38" s="8">
        <v>1687</v>
      </c>
      <c r="U38" s="8">
        <v>-1804.1837100000002</v>
      </c>
      <c r="V38" s="8">
        <v>493</v>
      </c>
      <c r="W38" s="8">
        <v>672</v>
      </c>
      <c r="X38" s="8">
        <v>2549</v>
      </c>
      <c r="Y38" s="8">
        <f>Y23</f>
        <v>0</v>
      </c>
      <c r="AA38" s="11">
        <v>0</v>
      </c>
      <c r="AB38" s="11">
        <v>0</v>
      </c>
      <c r="AC38" s="11">
        <v>0</v>
      </c>
      <c r="AD38" s="11">
        <v>0</v>
      </c>
      <c r="AE38" s="11">
        <v>0</v>
      </c>
      <c r="AF38" s="11">
        <v>0</v>
      </c>
      <c r="AG38" s="11">
        <v>0</v>
      </c>
      <c r="AH38" s="11">
        <f>-AH23</f>
        <v>0</v>
      </c>
    </row>
    <row r="39" spans="1:34" x14ac:dyDescent="0.3">
      <c r="A39" s="3" t="s">
        <v>62</v>
      </c>
      <c r="B39" s="3"/>
      <c r="C39" s="3"/>
      <c r="D39" s="3"/>
      <c r="E39" s="3"/>
      <c r="F39" s="20">
        <v>432.17583999999999</v>
      </c>
      <c r="G39" s="20">
        <v>568.86494000000005</v>
      </c>
      <c r="H39" s="20">
        <v>1507.9496200000001</v>
      </c>
      <c r="I39" s="20">
        <v>-2572.0511799999999</v>
      </c>
      <c r="J39" s="20">
        <v>-5409.73524</v>
      </c>
      <c r="K39" s="20">
        <v>-19139.534309999999</v>
      </c>
      <c r="L39" s="20">
        <v>-14595</v>
      </c>
      <c r="M39" s="20">
        <v>-12562.827219999986</v>
      </c>
      <c r="N39" s="20">
        <v>-10755</v>
      </c>
      <c r="O39" s="20">
        <v>-16775</v>
      </c>
      <c r="P39" s="20">
        <v>-11049</v>
      </c>
      <c r="Q39" s="20">
        <v>-8991</v>
      </c>
      <c r="R39" s="20">
        <v>-6976</v>
      </c>
      <c r="S39" s="20">
        <f>SUM(S35:S38)</f>
        <v>-6084</v>
      </c>
      <c r="T39" s="20">
        <v>-2768</v>
      </c>
      <c r="U39" s="20">
        <v>-10476.963127989635</v>
      </c>
      <c r="V39" s="20">
        <v>-6020.3646599999993</v>
      </c>
      <c r="W39" s="20">
        <v>-5396</v>
      </c>
      <c r="X39" s="20">
        <v>-5198</v>
      </c>
      <c r="Y39" s="20">
        <f>SUM(Y35:Y38)</f>
        <v>-1476.7857100000001</v>
      </c>
      <c r="Z39" s="3"/>
      <c r="AA39" s="20">
        <v>-10472</v>
      </c>
      <c r="AB39" s="20">
        <v>-6880</v>
      </c>
      <c r="AC39" s="20">
        <v>-2409</v>
      </c>
      <c r="AD39" s="20">
        <v>-194.72878000000003</v>
      </c>
      <c r="AE39" s="20">
        <v>-51708</v>
      </c>
      <c r="AF39" s="20">
        <v>-47570</v>
      </c>
      <c r="AG39" s="20">
        <v>-26314.174999999999</v>
      </c>
      <c r="AH39" s="20">
        <f>SUM(AH35:AH38)</f>
        <v>18912</v>
      </c>
    </row>
    <row r="40" spans="1:34" x14ac:dyDescent="0.3">
      <c r="A40" s="2" t="s">
        <v>134</v>
      </c>
      <c r="F40" s="11">
        <v>0</v>
      </c>
      <c r="G40" s="11">
        <v>0</v>
      </c>
      <c r="H40" s="11">
        <v>0</v>
      </c>
      <c r="I40" s="11">
        <v>0</v>
      </c>
      <c r="J40" s="11">
        <v>0</v>
      </c>
      <c r="K40" s="11">
        <v>0</v>
      </c>
      <c r="L40" s="11">
        <v>735</v>
      </c>
      <c r="M40" s="11">
        <v>2202.4290000000001</v>
      </c>
      <c r="N40" s="11">
        <v>2202</v>
      </c>
      <c r="O40" s="11">
        <v>1835</v>
      </c>
      <c r="P40" s="11">
        <v>1914</v>
      </c>
      <c r="Q40" s="8">
        <v>1910</v>
      </c>
      <c r="R40" s="8">
        <v>1286</v>
      </c>
      <c r="S40" s="8">
        <v>751</v>
      </c>
      <c r="T40" s="8">
        <v>737</v>
      </c>
      <c r="U40" s="8">
        <v>-4888.8242699999992</v>
      </c>
      <c r="V40" s="8">
        <v>82.00394</v>
      </c>
      <c r="W40" s="8">
        <v>61</v>
      </c>
      <c r="X40" s="8">
        <v>61</v>
      </c>
      <c r="Y40" s="8">
        <f>AH40-X40-W40-V40</f>
        <v>-219.00394</v>
      </c>
      <c r="Z40" s="11"/>
      <c r="AA40" s="11">
        <v>0</v>
      </c>
      <c r="AB40" s="11">
        <v>0</v>
      </c>
      <c r="AC40" s="11">
        <v>0</v>
      </c>
      <c r="AD40" s="11">
        <v>0</v>
      </c>
      <c r="AE40" s="11">
        <v>2936.5720000000001</v>
      </c>
      <c r="AF40" s="11">
        <v>7861</v>
      </c>
      <c r="AG40" s="11">
        <v>-1590.4520199999988</v>
      </c>
      <c r="AH40" s="11">
        <v>-15</v>
      </c>
    </row>
    <row r="41" spans="1:34" x14ac:dyDescent="0.3">
      <c r="A41" s="2" t="s">
        <v>145</v>
      </c>
      <c r="F41" s="11"/>
      <c r="G41" s="11"/>
      <c r="H41" s="11"/>
      <c r="I41" s="11"/>
      <c r="J41" s="11"/>
      <c r="K41" s="11"/>
      <c r="L41" s="11"/>
      <c r="M41" s="11"/>
      <c r="N41" s="11">
        <v>2223</v>
      </c>
      <c r="O41" s="11">
        <v>2981</v>
      </c>
      <c r="P41" s="11">
        <v>0</v>
      </c>
      <c r="Q41" s="11">
        <v>0</v>
      </c>
      <c r="R41" s="11">
        <v>0</v>
      </c>
      <c r="S41" s="11">
        <v>0</v>
      </c>
      <c r="T41" s="11">
        <v>0</v>
      </c>
      <c r="U41" s="11"/>
      <c r="V41" s="11">
        <v>1898</v>
      </c>
      <c r="W41" s="11">
        <v>1111</v>
      </c>
      <c r="X41" s="11">
        <v>1536</v>
      </c>
      <c r="Y41" s="8">
        <v>0</v>
      </c>
      <c r="Z41" s="11"/>
      <c r="AA41" s="11"/>
      <c r="AB41" s="11"/>
      <c r="AC41" s="11"/>
      <c r="AD41" s="11"/>
      <c r="AE41" s="11"/>
      <c r="AF41" s="11">
        <v>5204</v>
      </c>
      <c r="AG41" s="11"/>
      <c r="AH41" s="11">
        <v>-64038</v>
      </c>
    </row>
    <row r="42" spans="1:34" x14ac:dyDescent="0.3">
      <c r="A42" s="3" t="s">
        <v>135</v>
      </c>
      <c r="F42" s="20">
        <v>432.17583999999999</v>
      </c>
      <c r="G42" s="20">
        <v>568.86494000000005</v>
      </c>
      <c r="H42" s="20">
        <v>1507.9496200000001</v>
      </c>
      <c r="I42" s="20">
        <v>-2572.0511799999999</v>
      </c>
      <c r="J42" s="20">
        <v>-5409.73524</v>
      </c>
      <c r="K42" s="20">
        <v>-19139.534309999999</v>
      </c>
      <c r="L42" s="20">
        <v>-13860</v>
      </c>
      <c r="M42" s="20">
        <v>-10360.398219999986</v>
      </c>
      <c r="N42" s="20">
        <v>-6330</v>
      </c>
      <c r="O42" s="20">
        <v>-11959</v>
      </c>
      <c r="P42" s="20">
        <v>-9135</v>
      </c>
      <c r="Q42" s="20">
        <v>-7081</v>
      </c>
      <c r="R42" s="20">
        <v>-5690</v>
      </c>
      <c r="S42" s="20">
        <f>S39+S40+S41</f>
        <v>-5333</v>
      </c>
      <c r="T42" s="20">
        <v>-2031</v>
      </c>
      <c r="U42" s="20">
        <v>-15365.787397989634</v>
      </c>
      <c r="V42" s="20">
        <v>-4040.3607199999997</v>
      </c>
      <c r="W42" s="20">
        <v>-4224</v>
      </c>
      <c r="X42" s="20">
        <v>-3601</v>
      </c>
      <c r="Y42" s="20">
        <f>SUM(Y39:Y41)</f>
        <v>-1695.7896500000002</v>
      </c>
      <c r="AA42" s="20">
        <v>-10472</v>
      </c>
      <c r="AB42" s="20">
        <v>-6880</v>
      </c>
      <c r="AC42" s="20">
        <v>-2409</v>
      </c>
      <c r="AD42" s="20">
        <v>-194.72878000000003</v>
      </c>
      <c r="AE42" s="20">
        <v>-48771.428</v>
      </c>
      <c r="AF42" s="20">
        <v>-34505</v>
      </c>
      <c r="AG42" s="20">
        <v>-27904.62702</v>
      </c>
      <c r="AH42" s="20">
        <f>SUM(AH39:AH41)</f>
        <v>-45141</v>
      </c>
    </row>
    <row r="43" spans="1:34" x14ac:dyDescent="0.3">
      <c r="W43" s="21"/>
      <c r="X43" s="21"/>
      <c r="Y43" s="21"/>
    </row>
    <row r="44" spans="1:34" x14ac:dyDescent="0.3">
      <c r="W44" s="21"/>
      <c r="X44" s="21"/>
      <c r="Y44" s="21"/>
    </row>
    <row r="45" spans="1:34" x14ac:dyDescent="0.3">
      <c r="W45" s="58"/>
      <c r="X45" s="58"/>
      <c r="Y45" s="58"/>
    </row>
  </sheetData>
  <conditionalFormatting sqref="B6:V25 Z22:AG28 B26:Y27 B29:AG29">
    <cfRule type="cellIs" dxfId="34" priority="33" operator="equal">
      <formula>0</formula>
    </cfRule>
  </conditionalFormatting>
  <conditionalFormatting sqref="B28:X28 Q32:Y32 W45:Y45">
    <cfRule type="cellIs" dxfId="33" priority="27" operator="equal">
      <formula>0</formula>
    </cfRule>
  </conditionalFormatting>
  <conditionalFormatting sqref="B30:AH31">
    <cfRule type="cellIs" dxfId="32" priority="8" operator="equal">
      <formula>0</formula>
    </cfRule>
  </conditionalFormatting>
  <conditionalFormatting sqref="Q40:X40">
    <cfRule type="cellIs" dxfId="31" priority="26" operator="equal">
      <formula>0</formula>
    </cfRule>
  </conditionalFormatting>
  <conditionalFormatting sqref="Q35:Y38">
    <cfRule type="cellIs" dxfId="30" priority="3" operator="equal">
      <formula>0</formula>
    </cfRule>
  </conditionalFormatting>
  <conditionalFormatting sqref="W4:Y4">
    <cfRule type="cellIs" dxfId="29" priority="25" operator="equal">
      <formula>0</formula>
    </cfRule>
  </conditionalFormatting>
  <conditionalFormatting sqref="W22:Y25">
    <cfRule type="cellIs" dxfId="28" priority="14" operator="equal">
      <formula>0</formula>
    </cfRule>
  </conditionalFormatting>
  <conditionalFormatting sqref="W6:AH21">
    <cfRule type="cellIs" dxfId="27" priority="16" operator="equal">
      <formula>0</formula>
    </cfRule>
  </conditionalFormatting>
  <conditionalFormatting sqref="Y40:Y41">
    <cfRule type="cellIs" dxfId="26" priority="1" operator="equal">
      <formula>0</formula>
    </cfRule>
  </conditionalFormatting>
  <conditionalFormatting sqref="AH22:AH29">
    <cfRule type="cellIs" dxfId="25" priority="4" operator="equal">
      <formula>0</formula>
    </cfRule>
  </conditionalFormatting>
  <hyperlinks>
    <hyperlink ref="AI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D47"/>
  <sheetViews>
    <sheetView workbookViewId="0">
      <pane xSplit="1" ySplit="5" topLeftCell="F13" activePane="bottomRight" state="frozen"/>
      <selection pane="topRight" activeCell="B1" sqref="B1"/>
      <selection pane="bottomLeft" activeCell="A6" sqref="A6"/>
      <selection pane="bottomRight" activeCell="AD47" sqref="AD47"/>
    </sheetView>
  </sheetViews>
  <sheetFormatPr defaultColWidth="9.6328125" defaultRowHeight="13" x14ac:dyDescent="0.3"/>
  <cols>
    <col min="1" max="1" width="27.453125" style="2" bestFit="1" customWidth="1"/>
    <col min="2" max="6" width="7.7265625" style="2" bestFit="1" customWidth="1"/>
    <col min="7" max="20" width="8.1796875" style="2" bestFit="1" customWidth="1"/>
    <col min="21" max="21" width="9.54296875" style="2" bestFit="1" customWidth="1"/>
    <col min="22" max="22" width="9.6328125" style="2"/>
    <col min="23" max="26" width="7.7265625" style="2" bestFit="1" customWidth="1"/>
    <col min="27" max="29" width="8.1796875" style="2" bestFit="1" customWidth="1"/>
    <col min="30" max="16384" width="9.6328125" style="2"/>
  </cols>
  <sheetData>
    <row r="1" spans="1:30" ht="15.5" x14ac:dyDescent="0.35">
      <c r="A1" s="28" t="s">
        <v>125</v>
      </c>
      <c r="AB1" s="30" t="s">
        <v>106</v>
      </c>
    </row>
    <row r="5" spans="1:30"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5" t="s">
        <v>155</v>
      </c>
      <c r="S5" s="5" t="s">
        <v>159</v>
      </c>
      <c r="T5" s="5" t="s">
        <v>160</v>
      </c>
      <c r="U5" s="5" t="s">
        <v>161</v>
      </c>
      <c r="V5" s="6"/>
      <c r="W5" s="7">
        <v>2017</v>
      </c>
      <c r="X5" s="7">
        <v>2018</v>
      </c>
      <c r="Y5" s="7">
        <v>2019</v>
      </c>
      <c r="Z5" s="7">
        <v>2020</v>
      </c>
      <c r="AA5" s="7">
        <v>2021</v>
      </c>
      <c r="AB5" s="7">
        <v>2022</v>
      </c>
      <c r="AC5" s="7">
        <v>2023</v>
      </c>
      <c r="AD5" s="7">
        <v>2024</v>
      </c>
    </row>
    <row r="6" spans="1:30"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f>O7+O17</f>
        <v>299465</v>
      </c>
      <c r="P6" s="15">
        <v>304222</v>
      </c>
      <c r="Q6" s="15">
        <v>297689</v>
      </c>
      <c r="R6" s="15">
        <v>301039</v>
      </c>
      <c r="S6" s="15">
        <v>307979</v>
      </c>
      <c r="T6" s="15">
        <v>313039</v>
      </c>
      <c r="U6" s="15">
        <f>U7+U17</f>
        <v>1115380</v>
      </c>
      <c r="V6" s="9"/>
      <c r="W6" s="15">
        <v>5834</v>
      </c>
      <c r="X6" s="15">
        <v>4601</v>
      </c>
      <c r="Y6" s="15">
        <v>5215</v>
      </c>
      <c r="Z6" s="15">
        <v>8141</v>
      </c>
      <c r="AA6" s="15">
        <v>306654</v>
      </c>
      <c r="AB6" s="15">
        <v>298016</v>
      </c>
      <c r="AC6" s="15">
        <f>Q6</f>
        <v>297689</v>
      </c>
      <c r="AD6" s="15">
        <f>U6</f>
        <v>1115380</v>
      </c>
    </row>
    <row r="7" spans="1:30"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f>SUM(O8:O12)</f>
        <v>280396</v>
      </c>
      <c r="P7" s="18">
        <v>285937</v>
      </c>
      <c r="Q7" s="18">
        <v>287041</v>
      </c>
      <c r="R7" s="18">
        <v>291624</v>
      </c>
      <c r="S7" s="18">
        <v>299834</v>
      </c>
      <c r="T7" s="18">
        <v>305396</v>
      </c>
      <c r="U7" s="18">
        <f>SUM(U8:U15)</f>
        <v>1080891</v>
      </c>
      <c r="V7" s="8"/>
      <c r="W7" s="18">
        <v>5144</v>
      </c>
      <c r="X7" s="18">
        <v>3780</v>
      </c>
      <c r="Y7" s="18">
        <v>3410</v>
      </c>
      <c r="Z7" s="18">
        <v>7304</v>
      </c>
      <c r="AA7" s="18">
        <v>301163</v>
      </c>
      <c r="AB7" s="18">
        <v>277952</v>
      </c>
      <c r="AC7" s="18">
        <f t="shared" ref="AC7:AC46" si="0">Q7</f>
        <v>287041</v>
      </c>
      <c r="AD7" s="18">
        <f t="shared" ref="AD7:AD15" si="1">U7</f>
        <v>1080891</v>
      </c>
    </row>
    <row r="8" spans="1:30" x14ac:dyDescent="0.3">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275997</v>
      </c>
      <c r="R8" s="8">
        <v>277793</v>
      </c>
      <c r="S8" s="8">
        <v>284189</v>
      </c>
      <c r="T8" s="8">
        <v>293897</v>
      </c>
      <c r="U8" s="8">
        <f>2216+203901</f>
        <v>206117</v>
      </c>
      <c r="V8" s="8"/>
      <c r="W8" s="8">
        <v>3321</v>
      </c>
      <c r="X8" s="8">
        <v>1883</v>
      </c>
      <c r="Y8" s="8">
        <v>135</v>
      </c>
      <c r="Z8" s="8">
        <v>1405</v>
      </c>
      <c r="AA8" s="8">
        <v>293276</v>
      </c>
      <c r="AB8" s="8">
        <v>273652</v>
      </c>
      <c r="AC8" s="8">
        <f t="shared" si="0"/>
        <v>275997</v>
      </c>
      <c r="AD8" s="8">
        <f t="shared" si="1"/>
        <v>206117</v>
      </c>
    </row>
    <row r="9" spans="1:30" x14ac:dyDescent="0.3">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v>3637</v>
      </c>
      <c r="U9" s="8">
        <v>10819</v>
      </c>
      <c r="V9" s="8"/>
      <c r="W9" s="8">
        <v>1406</v>
      </c>
      <c r="X9" s="8">
        <v>1726</v>
      </c>
      <c r="Y9" s="8">
        <v>3061</v>
      </c>
      <c r="Z9" s="8">
        <v>4195</v>
      </c>
      <c r="AA9" s="8">
        <v>4878</v>
      </c>
      <c r="AB9" s="8">
        <v>3669</v>
      </c>
      <c r="AC9" s="8">
        <f t="shared" si="0"/>
        <v>4104</v>
      </c>
      <c r="AD9" s="8">
        <f t="shared" si="1"/>
        <v>10819</v>
      </c>
    </row>
    <row r="10" spans="1:30" x14ac:dyDescent="0.3">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v>6470</v>
      </c>
      <c r="U10" s="8">
        <v>1106</v>
      </c>
      <c r="V10" s="8"/>
      <c r="W10" s="8">
        <v>338</v>
      </c>
      <c r="X10" s="8">
        <v>56</v>
      </c>
      <c r="Y10" s="8">
        <v>10</v>
      </c>
      <c r="Z10" s="8">
        <v>787</v>
      </c>
      <c r="AA10" s="8">
        <v>2497</v>
      </c>
      <c r="AB10" s="8">
        <v>7</v>
      </c>
      <c r="AC10" s="8">
        <f t="shared" si="0"/>
        <v>5907</v>
      </c>
      <c r="AD10" s="8">
        <f t="shared" si="1"/>
        <v>1106</v>
      </c>
    </row>
    <row r="11" spans="1:30" x14ac:dyDescent="0.3">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v>0</v>
      </c>
      <c r="U11" s="8">
        <v>0</v>
      </c>
      <c r="V11" s="8"/>
      <c r="W11" s="8">
        <v>45</v>
      </c>
      <c r="X11" s="8">
        <v>33</v>
      </c>
      <c r="Y11" s="8">
        <v>51</v>
      </c>
      <c r="Z11" s="8">
        <v>82</v>
      </c>
      <c r="AA11" s="8">
        <v>28</v>
      </c>
      <c r="AB11" s="8">
        <v>19</v>
      </c>
      <c r="AC11" s="8">
        <f t="shared" si="0"/>
        <v>0</v>
      </c>
      <c r="AD11" s="8">
        <f t="shared" si="1"/>
        <v>0</v>
      </c>
    </row>
    <row r="12" spans="1:30" x14ac:dyDescent="0.3">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v>1392</v>
      </c>
      <c r="U12" s="8">
        <v>1271</v>
      </c>
      <c r="V12" s="8"/>
      <c r="W12" s="8">
        <v>34</v>
      </c>
      <c r="X12" s="8">
        <v>82</v>
      </c>
      <c r="Y12" s="8">
        <v>153</v>
      </c>
      <c r="Z12" s="8">
        <v>835</v>
      </c>
      <c r="AA12" s="8">
        <v>484</v>
      </c>
      <c r="AB12" s="8">
        <v>605</v>
      </c>
      <c r="AC12" s="8">
        <f t="shared" si="0"/>
        <v>1033</v>
      </c>
      <c r="AD12" s="8">
        <f t="shared" si="1"/>
        <v>1271</v>
      </c>
    </row>
    <row r="13" spans="1:30" x14ac:dyDescent="0.3">
      <c r="A13" s="2" t="s">
        <v>166</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85</v>
      </c>
      <c r="V13" s="8"/>
      <c r="W13" s="8">
        <f t="shared" ref="W13:W15" si="2">K13</f>
        <v>0</v>
      </c>
      <c r="X13" s="8">
        <f t="shared" ref="X13:X15" si="3">L13</f>
        <v>0</v>
      </c>
      <c r="Y13" s="8">
        <f t="shared" ref="Y13:Y15" si="4">M13</f>
        <v>0</v>
      </c>
      <c r="Z13" s="8">
        <f t="shared" ref="Z13:Z15" si="5">N13</f>
        <v>0</v>
      </c>
      <c r="AA13" s="8">
        <f t="shared" ref="AA13:AA15" si="6">O13</f>
        <v>0</v>
      </c>
      <c r="AB13" s="8">
        <f t="shared" ref="AB13:AB15" si="7">P13</f>
        <v>0</v>
      </c>
      <c r="AC13" s="8">
        <f t="shared" ref="AC13:AC15" si="8">Q13</f>
        <v>0</v>
      </c>
      <c r="AD13" s="8">
        <f t="shared" si="1"/>
        <v>85</v>
      </c>
    </row>
    <row r="14" spans="1:30" x14ac:dyDescent="0.3">
      <c r="A14" s="2" t="s">
        <v>168</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14142</v>
      </c>
      <c r="V14" s="8"/>
      <c r="W14" s="8">
        <f t="shared" si="2"/>
        <v>0</v>
      </c>
      <c r="X14" s="8">
        <f t="shared" si="3"/>
        <v>0</v>
      </c>
      <c r="Y14" s="8">
        <f t="shared" si="4"/>
        <v>0</v>
      </c>
      <c r="Z14" s="8">
        <f t="shared" si="5"/>
        <v>0</v>
      </c>
      <c r="AA14" s="8">
        <f t="shared" si="6"/>
        <v>0</v>
      </c>
      <c r="AB14" s="8">
        <f t="shared" si="7"/>
        <v>0</v>
      </c>
      <c r="AC14" s="8">
        <f t="shared" si="8"/>
        <v>0</v>
      </c>
      <c r="AD14" s="8">
        <f t="shared" si="1"/>
        <v>14142</v>
      </c>
    </row>
    <row r="15" spans="1:30" x14ac:dyDescent="0.3">
      <c r="A15" s="2" t="s">
        <v>167</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847351</v>
      </c>
      <c r="V15" s="8"/>
      <c r="W15" s="8">
        <f t="shared" si="2"/>
        <v>0</v>
      </c>
      <c r="X15" s="8">
        <f t="shared" si="3"/>
        <v>0</v>
      </c>
      <c r="Y15" s="8">
        <f t="shared" si="4"/>
        <v>0</v>
      </c>
      <c r="Z15" s="8">
        <f t="shared" si="5"/>
        <v>0</v>
      </c>
      <c r="AA15" s="8">
        <f t="shared" si="6"/>
        <v>0</v>
      </c>
      <c r="AB15" s="8">
        <f t="shared" si="7"/>
        <v>0</v>
      </c>
      <c r="AC15" s="8">
        <f t="shared" si="8"/>
        <v>0</v>
      </c>
      <c r="AD15" s="8">
        <f t="shared" si="1"/>
        <v>847351</v>
      </c>
    </row>
    <row r="16" spans="1:30" x14ac:dyDescent="0.3">
      <c r="B16" s="8"/>
      <c r="C16" s="8"/>
      <c r="D16" s="8"/>
      <c r="E16" s="8"/>
      <c r="F16" s="8"/>
      <c r="G16" s="8"/>
      <c r="H16" s="8"/>
      <c r="I16" s="8"/>
      <c r="J16" s="8"/>
      <c r="K16" s="8"/>
      <c r="L16" s="8"/>
      <c r="M16" s="8"/>
      <c r="N16" s="8"/>
      <c r="O16" s="8"/>
      <c r="P16" s="8"/>
      <c r="Q16" s="8"/>
      <c r="R16" s="8"/>
      <c r="S16" s="8"/>
      <c r="T16" s="8"/>
      <c r="V16" s="8"/>
      <c r="W16" s="8"/>
      <c r="X16" s="8"/>
      <c r="Y16" s="8"/>
      <c r="Z16" s="8"/>
      <c r="AA16" s="8"/>
      <c r="AB16" s="8"/>
      <c r="AC16" s="8"/>
      <c r="AD16" s="8"/>
    </row>
    <row r="17" spans="1:30" x14ac:dyDescent="0.3">
      <c r="A17" s="17" t="s">
        <v>18</v>
      </c>
      <c r="B17" s="18">
        <v>2209</v>
      </c>
      <c r="C17" s="18">
        <v>1257</v>
      </c>
      <c r="D17" s="18">
        <v>1314</v>
      </c>
      <c r="E17" s="18">
        <v>837</v>
      </c>
      <c r="F17" s="18">
        <v>1137</v>
      </c>
      <c r="G17" s="18">
        <v>1493.587</v>
      </c>
      <c r="H17" s="18">
        <v>3293</v>
      </c>
      <c r="I17" s="18">
        <v>5491</v>
      </c>
      <c r="J17" s="18">
        <v>7444</v>
      </c>
      <c r="K17" s="18">
        <v>10736</v>
      </c>
      <c r="L17" s="18">
        <v>16170</v>
      </c>
      <c r="M17" s="18">
        <v>20064</v>
      </c>
      <c r="N17" s="18">
        <v>15883</v>
      </c>
      <c r="O17" s="18">
        <f>SUM(O18:O22)</f>
        <v>19069</v>
      </c>
      <c r="P17" s="18">
        <v>18285</v>
      </c>
      <c r="Q17" s="18">
        <v>10648</v>
      </c>
      <c r="R17" s="18">
        <v>9415</v>
      </c>
      <c r="S17" s="18">
        <v>8145</v>
      </c>
      <c r="T17" s="18">
        <v>7643</v>
      </c>
      <c r="U17" s="18">
        <f>SUM(U18:U23)</f>
        <v>34489</v>
      </c>
      <c r="V17" s="8"/>
      <c r="W17" s="18">
        <v>690</v>
      </c>
      <c r="X17" s="18">
        <v>821</v>
      </c>
      <c r="Y17" s="18">
        <v>1805</v>
      </c>
      <c r="Z17" s="18">
        <v>837</v>
      </c>
      <c r="AA17" s="18">
        <v>5491</v>
      </c>
      <c r="AB17" s="18">
        <v>20064</v>
      </c>
      <c r="AC17" s="18">
        <f t="shared" si="0"/>
        <v>10648</v>
      </c>
      <c r="AD17" s="18">
        <f t="shared" ref="AD17:AD23" si="9">U17</f>
        <v>34489</v>
      </c>
    </row>
    <row r="18" spans="1:30" x14ac:dyDescent="0.3">
      <c r="A18" s="2" t="s">
        <v>15</v>
      </c>
      <c r="B18" s="8">
        <v>891</v>
      </c>
      <c r="C18" s="8">
        <v>470</v>
      </c>
      <c r="D18" s="8">
        <v>470</v>
      </c>
      <c r="E18" s="8">
        <v>59</v>
      </c>
      <c r="F18" s="8">
        <v>54</v>
      </c>
      <c r="G18" s="8">
        <v>59.302999999999997</v>
      </c>
      <c r="H18" s="8">
        <v>0</v>
      </c>
      <c r="I18" s="8">
        <v>0</v>
      </c>
      <c r="J18" s="8">
        <v>0</v>
      </c>
      <c r="K18" s="8">
        <v>0</v>
      </c>
      <c r="L18" s="8">
        <v>2537</v>
      </c>
      <c r="M18" s="8">
        <v>5210</v>
      </c>
      <c r="N18" s="8">
        <v>52</v>
      </c>
      <c r="O18" s="8">
        <v>2229</v>
      </c>
      <c r="P18" s="8">
        <v>0</v>
      </c>
      <c r="Q18" s="8">
        <v>0</v>
      </c>
      <c r="R18" s="8">
        <v>0</v>
      </c>
      <c r="S18" s="8">
        <v>0</v>
      </c>
      <c r="T18" s="8">
        <v>0</v>
      </c>
      <c r="U18" s="8">
        <v>0</v>
      </c>
      <c r="V18" s="8"/>
      <c r="W18" s="8">
        <v>52</v>
      </c>
      <c r="X18" s="8">
        <v>278</v>
      </c>
      <c r="Y18" s="8">
        <v>796</v>
      </c>
      <c r="Z18" s="8">
        <v>59</v>
      </c>
      <c r="AA18" s="8">
        <v>0</v>
      </c>
      <c r="AB18" s="8">
        <v>5210</v>
      </c>
      <c r="AC18" s="8">
        <f t="shared" si="0"/>
        <v>0</v>
      </c>
      <c r="AD18" s="8">
        <f t="shared" si="9"/>
        <v>0</v>
      </c>
    </row>
    <row r="19" spans="1:30" x14ac:dyDescent="0.3">
      <c r="A19" s="2" t="s">
        <v>19</v>
      </c>
      <c r="B19" s="8">
        <v>41</v>
      </c>
      <c r="C19" s="8">
        <v>44</v>
      </c>
      <c r="D19" s="8">
        <v>88</v>
      </c>
      <c r="E19" s="8"/>
      <c r="F19" s="8"/>
      <c r="G19" s="8"/>
      <c r="H19" s="8">
        <v>5</v>
      </c>
      <c r="I19" s="59">
        <v>5</v>
      </c>
      <c r="J19" s="8">
        <v>5</v>
      </c>
      <c r="K19" s="8">
        <v>5</v>
      </c>
      <c r="L19" s="8">
        <v>5</v>
      </c>
      <c r="M19" s="8">
        <v>0</v>
      </c>
      <c r="N19" s="8">
        <v>0</v>
      </c>
      <c r="O19" s="8">
        <v>0</v>
      </c>
      <c r="P19" s="8">
        <v>0</v>
      </c>
      <c r="Q19" s="8">
        <v>0</v>
      </c>
      <c r="R19" s="8">
        <v>0</v>
      </c>
      <c r="S19" s="8">
        <v>0</v>
      </c>
      <c r="T19" s="8">
        <v>0</v>
      </c>
      <c r="U19" s="8">
        <v>0</v>
      </c>
      <c r="V19" s="8"/>
      <c r="W19" s="8">
        <v>37</v>
      </c>
      <c r="X19" s="8">
        <v>34</v>
      </c>
      <c r="Y19" s="8">
        <v>44</v>
      </c>
      <c r="Z19" s="8">
        <v>0</v>
      </c>
      <c r="AA19" s="8">
        <v>5</v>
      </c>
      <c r="AB19" s="8">
        <v>0</v>
      </c>
      <c r="AC19" s="8">
        <f t="shared" si="0"/>
        <v>0</v>
      </c>
      <c r="AD19" s="8">
        <f t="shared" si="9"/>
        <v>0</v>
      </c>
    </row>
    <row r="20" spans="1:30" x14ac:dyDescent="0.3">
      <c r="A20" s="2" t="s">
        <v>20</v>
      </c>
      <c r="B20" s="8">
        <v>1276</v>
      </c>
      <c r="C20" s="8">
        <v>743</v>
      </c>
      <c r="D20" s="8">
        <v>756</v>
      </c>
      <c r="E20" s="8">
        <v>778</v>
      </c>
      <c r="F20" s="8">
        <v>1083</v>
      </c>
      <c r="G20" s="8">
        <v>1434.2840000000001</v>
      </c>
      <c r="H20" s="8">
        <v>1578</v>
      </c>
      <c r="I20" s="8">
        <v>1741</v>
      </c>
      <c r="J20" s="8">
        <v>2024</v>
      </c>
      <c r="K20" s="8">
        <v>2256</v>
      </c>
      <c r="L20" s="8">
        <v>3332</v>
      </c>
      <c r="M20" s="8">
        <v>3038</v>
      </c>
      <c r="N20" s="8">
        <v>2790</v>
      </c>
      <c r="O20" s="8">
        <v>2463</v>
      </c>
      <c r="P20" s="8">
        <v>2171</v>
      </c>
      <c r="Q20" s="8">
        <v>1970</v>
      </c>
      <c r="R20" s="8">
        <v>1813</v>
      </c>
      <c r="S20" s="8">
        <v>1601</v>
      </c>
      <c r="T20" s="8">
        <v>1542</v>
      </c>
      <c r="U20" s="8">
        <v>1357</v>
      </c>
      <c r="V20" s="8"/>
      <c r="W20" s="8">
        <v>597</v>
      </c>
      <c r="X20" s="8">
        <v>507</v>
      </c>
      <c r="Y20" s="8">
        <v>964</v>
      </c>
      <c r="Z20" s="8">
        <v>778</v>
      </c>
      <c r="AA20" s="8">
        <v>1741</v>
      </c>
      <c r="AB20" s="8">
        <v>3038</v>
      </c>
      <c r="AC20" s="8">
        <f t="shared" si="0"/>
        <v>1970</v>
      </c>
      <c r="AD20" s="8">
        <f t="shared" si="9"/>
        <v>1357</v>
      </c>
    </row>
    <row r="21" spans="1:30" x14ac:dyDescent="0.3">
      <c r="A21" s="2" t="s">
        <v>148</v>
      </c>
      <c r="B21" s="8">
        <v>0</v>
      </c>
      <c r="C21" s="8">
        <v>0</v>
      </c>
      <c r="D21" s="8">
        <v>0</v>
      </c>
      <c r="E21" s="8">
        <v>0</v>
      </c>
      <c r="F21" s="8">
        <v>0</v>
      </c>
      <c r="G21" s="8">
        <v>0</v>
      </c>
      <c r="H21" s="8">
        <v>0</v>
      </c>
      <c r="I21" s="8">
        <v>0</v>
      </c>
      <c r="J21" s="8">
        <v>0</v>
      </c>
      <c r="K21" s="8">
        <v>1225</v>
      </c>
      <c r="L21" s="8">
        <v>1162</v>
      </c>
      <c r="M21" s="8">
        <v>1099</v>
      </c>
      <c r="N21" s="8">
        <v>1035</v>
      </c>
      <c r="O21" s="8">
        <v>984</v>
      </c>
      <c r="P21" s="8">
        <v>919</v>
      </c>
      <c r="Q21" s="8">
        <v>855</v>
      </c>
      <c r="R21" s="8">
        <v>791</v>
      </c>
      <c r="S21" s="8">
        <v>746</v>
      </c>
      <c r="T21" s="8">
        <v>680</v>
      </c>
      <c r="U21" s="8">
        <v>614</v>
      </c>
      <c r="V21" s="8"/>
      <c r="W21" s="8">
        <v>0</v>
      </c>
      <c r="X21" s="8">
        <v>0</v>
      </c>
      <c r="Y21" s="8">
        <v>0</v>
      </c>
      <c r="Z21" s="8">
        <v>0</v>
      </c>
      <c r="AA21" s="8">
        <v>0</v>
      </c>
      <c r="AB21" s="8">
        <v>1099</v>
      </c>
      <c r="AC21" s="8">
        <f t="shared" si="0"/>
        <v>855</v>
      </c>
      <c r="AD21" s="8">
        <f t="shared" si="9"/>
        <v>614</v>
      </c>
    </row>
    <row r="22" spans="1:30" x14ac:dyDescent="0.3">
      <c r="A22" s="2" t="s">
        <v>21</v>
      </c>
      <c r="B22" s="8">
        <v>1</v>
      </c>
      <c r="C22" s="8">
        <v>0</v>
      </c>
      <c r="D22" s="8">
        <v>0</v>
      </c>
      <c r="E22" s="8">
        <v>0</v>
      </c>
      <c r="F22" s="8">
        <v>0</v>
      </c>
      <c r="G22" s="8">
        <v>0</v>
      </c>
      <c r="H22" s="8">
        <v>1710</v>
      </c>
      <c r="I22" s="8">
        <v>3745</v>
      </c>
      <c r="J22" s="8">
        <v>5415</v>
      </c>
      <c r="K22" s="8">
        <v>7250</v>
      </c>
      <c r="L22" s="8">
        <v>9134</v>
      </c>
      <c r="M22" s="8">
        <v>10717</v>
      </c>
      <c r="N22" s="8">
        <v>12006</v>
      </c>
      <c r="O22" s="8">
        <v>13393</v>
      </c>
      <c r="P22" s="8">
        <v>15195</v>
      </c>
      <c r="Q22" s="8">
        <v>7823</v>
      </c>
      <c r="R22" s="8">
        <v>6811</v>
      </c>
      <c r="S22" s="8">
        <v>5798</v>
      </c>
      <c r="T22" s="8">
        <v>5421</v>
      </c>
      <c r="U22" s="8">
        <v>4918</v>
      </c>
      <c r="V22" s="8"/>
      <c r="W22" s="8">
        <v>4</v>
      </c>
      <c r="X22" s="8">
        <v>2</v>
      </c>
      <c r="Y22" s="8">
        <v>1</v>
      </c>
      <c r="Z22" s="8"/>
      <c r="AA22" s="8">
        <v>3745</v>
      </c>
      <c r="AB22" s="8">
        <v>10717</v>
      </c>
      <c r="AC22" s="8">
        <f t="shared" si="0"/>
        <v>7823</v>
      </c>
      <c r="AD22" s="8">
        <f t="shared" si="9"/>
        <v>4918</v>
      </c>
    </row>
    <row r="23" spans="1:30" x14ac:dyDescent="0.3">
      <c r="A23" s="2" t="s">
        <v>169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27600</v>
      </c>
      <c r="V23" s="8"/>
      <c r="W23" s="8">
        <v>0</v>
      </c>
      <c r="X23" s="8">
        <v>0</v>
      </c>
      <c r="Y23" s="8">
        <v>0</v>
      </c>
      <c r="Z23" s="8">
        <v>0</v>
      </c>
      <c r="AA23" s="8">
        <v>0</v>
      </c>
      <c r="AB23" s="8">
        <v>0</v>
      </c>
      <c r="AC23" s="8">
        <v>0</v>
      </c>
      <c r="AD23" s="8">
        <f t="shared" si="9"/>
        <v>27600</v>
      </c>
    </row>
    <row r="24" spans="1:30" x14ac:dyDescent="0.3">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30" x14ac:dyDescent="0.3">
      <c r="A25" s="14" t="s">
        <v>55</v>
      </c>
      <c r="B25" s="15">
        <v>8359</v>
      </c>
      <c r="C25" s="15">
        <v>8007</v>
      </c>
      <c r="D25" s="15">
        <v>9230</v>
      </c>
      <c r="E25" s="15">
        <v>8141</v>
      </c>
      <c r="F25" s="15">
        <v>47223</v>
      </c>
      <c r="G25" s="15">
        <v>334863.60200000001</v>
      </c>
      <c r="H25" s="15">
        <v>318663</v>
      </c>
      <c r="I25" s="15">
        <v>306654</v>
      </c>
      <c r="J25" s="15">
        <v>305806</v>
      </c>
      <c r="K25" s="15">
        <v>302871</v>
      </c>
      <c r="L25" s="15">
        <v>300297</v>
      </c>
      <c r="M25" s="15">
        <v>298016</v>
      </c>
      <c r="N25" s="15">
        <v>298414</v>
      </c>
      <c r="O25" s="15">
        <f>O26+O37+O42</f>
        <v>299465</v>
      </c>
      <c r="P25" s="15">
        <v>304222</v>
      </c>
      <c r="Q25" s="15">
        <v>297689</v>
      </c>
      <c r="R25" s="15">
        <v>301039</v>
      </c>
      <c r="S25" s="15">
        <v>307979</v>
      </c>
      <c r="T25" s="15">
        <v>313039</v>
      </c>
      <c r="U25" s="15">
        <v>1115380</v>
      </c>
      <c r="V25" s="9"/>
      <c r="W25" s="15">
        <v>5834</v>
      </c>
      <c r="X25" s="15">
        <v>4602</v>
      </c>
      <c r="Y25" s="15">
        <v>5213</v>
      </c>
      <c r="Z25" s="15">
        <v>8141</v>
      </c>
      <c r="AA25" s="15">
        <v>306654</v>
      </c>
      <c r="AB25" s="15">
        <v>298016</v>
      </c>
      <c r="AC25" s="15">
        <f t="shared" si="0"/>
        <v>297689</v>
      </c>
      <c r="AD25" s="15">
        <f t="shared" ref="AD25:AD34" si="10">U25</f>
        <v>1115380</v>
      </c>
    </row>
    <row r="26" spans="1:30" x14ac:dyDescent="0.3">
      <c r="A26" s="17" t="s">
        <v>12</v>
      </c>
      <c r="B26" s="18">
        <v>12212</v>
      </c>
      <c r="C26" s="18">
        <v>11565</v>
      </c>
      <c r="D26" s="18">
        <v>11614</v>
      </c>
      <c r="E26" s="18">
        <v>13267</v>
      </c>
      <c r="F26" s="18">
        <v>18381</v>
      </c>
      <c r="G26" s="18">
        <v>30026.436000000002</v>
      </c>
      <c r="H26" s="18">
        <v>27175</v>
      </c>
      <c r="I26" s="18">
        <v>19908</v>
      </c>
      <c r="J26" s="18">
        <v>23285</v>
      </c>
      <c r="K26" s="18">
        <v>23285</v>
      </c>
      <c r="L26" s="18">
        <v>21464</v>
      </c>
      <c r="M26" s="18">
        <v>17916</v>
      </c>
      <c r="N26" s="18">
        <v>19163</v>
      </c>
      <c r="O26" s="18">
        <f>SUM(O27:O33)</f>
        <v>17977</v>
      </c>
      <c r="P26" s="18">
        <v>17798</v>
      </c>
      <c r="Q26" s="18">
        <v>16213</v>
      </c>
      <c r="R26" s="18">
        <v>16668</v>
      </c>
      <c r="S26" s="18">
        <v>17272</v>
      </c>
      <c r="T26" s="18">
        <v>18540</v>
      </c>
      <c r="U26" s="18">
        <v>807241</v>
      </c>
      <c r="V26" s="8"/>
      <c r="W26" s="18">
        <v>3962</v>
      </c>
      <c r="X26" s="18">
        <v>5536</v>
      </c>
      <c r="Y26" s="18">
        <v>9288</v>
      </c>
      <c r="Z26" s="18">
        <v>13267</v>
      </c>
      <c r="AA26" s="18">
        <v>19908</v>
      </c>
      <c r="AB26" s="18">
        <v>17916</v>
      </c>
      <c r="AC26" s="18">
        <f t="shared" si="0"/>
        <v>16213</v>
      </c>
      <c r="AD26" s="18">
        <f t="shared" si="10"/>
        <v>807241</v>
      </c>
    </row>
    <row r="27" spans="1:30" x14ac:dyDescent="0.3">
      <c r="A27" s="2" t="s">
        <v>22</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c r="W27" s="8"/>
      <c r="X27" s="8">
        <v>31</v>
      </c>
      <c r="Y27" s="8"/>
      <c r="Z27" s="8"/>
      <c r="AA27" s="8">
        <v>0</v>
      </c>
      <c r="AB27" s="8">
        <v>0</v>
      </c>
      <c r="AC27" s="8">
        <f t="shared" si="0"/>
        <v>0</v>
      </c>
      <c r="AD27" s="8">
        <f t="shared" si="10"/>
        <v>0</v>
      </c>
    </row>
    <row r="28" spans="1:30" x14ac:dyDescent="0.3">
      <c r="A28" s="2" t="s">
        <v>23</v>
      </c>
      <c r="B28" s="8">
        <v>3774</v>
      </c>
      <c r="C28" s="8">
        <v>2808</v>
      </c>
      <c r="D28" s="8">
        <v>3077</v>
      </c>
      <c r="E28" s="8">
        <v>5215</v>
      </c>
      <c r="F28" s="8">
        <v>9842</v>
      </c>
      <c r="G28" s="8">
        <v>19029.760999999999</v>
      </c>
      <c r="H28" s="8">
        <v>14785</v>
      </c>
      <c r="I28" s="8">
        <v>9261</v>
      </c>
      <c r="J28" s="8">
        <v>9650</v>
      </c>
      <c r="K28" s="8">
        <v>9650</v>
      </c>
      <c r="L28" s="8">
        <v>7509</v>
      </c>
      <c r="M28" s="8">
        <v>5765</v>
      </c>
      <c r="N28" s="8">
        <v>6825</v>
      </c>
      <c r="O28" s="8">
        <v>7222</v>
      </c>
      <c r="P28" s="8">
        <v>5928</v>
      </c>
      <c r="Q28" s="8">
        <v>5700</v>
      </c>
      <c r="R28" s="8">
        <v>6710</v>
      </c>
      <c r="S28" s="8">
        <v>6264</v>
      </c>
      <c r="T28" s="8">
        <v>6949</v>
      </c>
      <c r="U28" s="8">
        <v>5256</v>
      </c>
      <c r="V28" s="8"/>
      <c r="W28" s="8">
        <v>723</v>
      </c>
      <c r="X28" s="8">
        <v>572</v>
      </c>
      <c r="Y28" s="8">
        <v>1595</v>
      </c>
      <c r="Z28" s="8">
        <v>5215</v>
      </c>
      <c r="AA28" s="8">
        <v>9261</v>
      </c>
      <c r="AB28" s="8">
        <v>5765</v>
      </c>
      <c r="AC28" s="8">
        <f t="shared" si="0"/>
        <v>5700</v>
      </c>
      <c r="AD28" s="8">
        <f t="shared" si="10"/>
        <v>5256</v>
      </c>
    </row>
    <row r="29" spans="1:30" x14ac:dyDescent="0.3">
      <c r="A29" s="2" t="s">
        <v>25</v>
      </c>
      <c r="B29" s="8">
        <v>2422</v>
      </c>
      <c r="C29" s="8">
        <v>2458</v>
      </c>
      <c r="D29" s="8">
        <v>3027</v>
      </c>
      <c r="E29" s="8">
        <v>2258</v>
      </c>
      <c r="F29" s="8">
        <v>3356</v>
      </c>
      <c r="G29" s="8">
        <v>4795.3559999999998</v>
      </c>
      <c r="H29" s="8">
        <v>6214</v>
      </c>
      <c r="I29" s="8">
        <v>520</v>
      </c>
      <c r="J29" s="8">
        <v>471</v>
      </c>
      <c r="K29" s="8">
        <v>471</v>
      </c>
      <c r="L29" s="8">
        <v>396</v>
      </c>
      <c r="M29" s="8">
        <v>73</v>
      </c>
      <c r="N29" s="8">
        <v>196</v>
      </c>
      <c r="O29" s="8">
        <v>258</v>
      </c>
      <c r="P29" s="8">
        <v>641</v>
      </c>
      <c r="Q29" s="8">
        <v>157</v>
      </c>
      <c r="R29" s="8">
        <v>797</v>
      </c>
      <c r="S29" s="8">
        <v>1435</v>
      </c>
      <c r="T29" s="8">
        <v>4707</v>
      </c>
      <c r="U29" s="8">
        <v>2313</v>
      </c>
      <c r="V29" s="8"/>
      <c r="W29" s="8">
        <v>1304</v>
      </c>
      <c r="X29" s="8">
        <v>1118</v>
      </c>
      <c r="Y29" s="8">
        <v>1401</v>
      </c>
      <c r="Z29" s="8">
        <v>2258</v>
      </c>
      <c r="AA29" s="8">
        <v>520</v>
      </c>
      <c r="AB29" s="8">
        <v>73</v>
      </c>
      <c r="AC29" s="8">
        <f t="shared" si="0"/>
        <v>157</v>
      </c>
      <c r="AD29" s="8">
        <f t="shared" si="10"/>
        <v>2313</v>
      </c>
    </row>
    <row r="30" spans="1:30" x14ac:dyDescent="0.3">
      <c r="A30" s="2" t="s">
        <v>24</v>
      </c>
      <c r="B30" s="8">
        <v>1020</v>
      </c>
      <c r="C30" s="8">
        <v>1261</v>
      </c>
      <c r="D30" s="8">
        <v>286</v>
      </c>
      <c r="E30" s="8">
        <v>319</v>
      </c>
      <c r="F30" s="8">
        <v>290</v>
      </c>
      <c r="G30" s="8">
        <v>775.875</v>
      </c>
      <c r="H30" s="8">
        <v>522</v>
      </c>
      <c r="I30" s="8">
        <v>4420</v>
      </c>
      <c r="J30" s="8">
        <v>7011</v>
      </c>
      <c r="K30" s="8">
        <v>7011</v>
      </c>
      <c r="L30" s="8">
        <v>7580</v>
      </c>
      <c r="M30" s="8">
        <v>5728</v>
      </c>
      <c r="N30" s="8">
        <v>7256</v>
      </c>
      <c r="O30" s="8">
        <v>5178</v>
      </c>
      <c r="P30" s="8">
        <v>5379</v>
      </c>
      <c r="Q30" s="8">
        <v>4907</v>
      </c>
      <c r="R30" s="8">
        <v>4922</v>
      </c>
      <c r="S30" s="8">
        <v>5593</v>
      </c>
      <c r="T30" s="8">
        <v>4085</v>
      </c>
      <c r="U30" s="8">
        <v>1680</v>
      </c>
      <c r="V30" s="8"/>
      <c r="W30" s="8">
        <v>429</v>
      </c>
      <c r="X30" s="8">
        <v>147</v>
      </c>
      <c r="Y30" s="8">
        <v>468</v>
      </c>
      <c r="Z30" s="8">
        <v>319</v>
      </c>
      <c r="AA30" s="8">
        <v>4420</v>
      </c>
      <c r="AB30" s="8">
        <v>5728</v>
      </c>
      <c r="AC30" s="8">
        <f t="shared" si="0"/>
        <v>4907</v>
      </c>
      <c r="AD30" s="8">
        <f t="shared" si="10"/>
        <v>1680</v>
      </c>
    </row>
    <row r="31" spans="1:30" x14ac:dyDescent="0.3">
      <c r="A31" s="2" t="s">
        <v>26</v>
      </c>
      <c r="B31" s="8">
        <v>4401</v>
      </c>
      <c r="C31" s="8">
        <v>4829</v>
      </c>
      <c r="D31" s="8">
        <v>4314</v>
      </c>
      <c r="E31" s="8">
        <v>4613</v>
      </c>
      <c r="F31" s="8">
        <v>4197</v>
      </c>
      <c r="G31" s="8">
        <v>4323.7749999999996</v>
      </c>
      <c r="H31" s="8">
        <v>4271</v>
      </c>
      <c r="I31" s="8">
        <v>3927</v>
      </c>
      <c r="J31" s="8">
        <v>4110</v>
      </c>
      <c r="K31" s="8">
        <v>4110</v>
      </c>
      <c r="L31" s="8">
        <v>3864</v>
      </c>
      <c r="M31" s="8">
        <v>3473</v>
      </c>
      <c r="N31" s="8">
        <v>3645</v>
      </c>
      <c r="O31" s="8">
        <v>3672</v>
      </c>
      <c r="P31" s="8">
        <v>3682</v>
      </c>
      <c r="Q31" s="8">
        <v>3823</v>
      </c>
      <c r="R31" s="8">
        <v>3647</v>
      </c>
      <c r="S31" s="8">
        <v>2990</v>
      </c>
      <c r="T31" s="8">
        <v>2147</v>
      </c>
      <c r="U31" s="8">
        <v>2055</v>
      </c>
      <c r="V31" s="8"/>
      <c r="W31" s="8">
        <v>1468</v>
      </c>
      <c r="X31" s="8">
        <v>3159</v>
      </c>
      <c r="Y31" s="8">
        <v>5187</v>
      </c>
      <c r="Z31" s="8">
        <v>4613</v>
      </c>
      <c r="AA31" s="8">
        <v>3927</v>
      </c>
      <c r="AB31" s="8">
        <v>3473</v>
      </c>
      <c r="AC31" s="8">
        <f t="shared" si="0"/>
        <v>3823</v>
      </c>
      <c r="AD31" s="8">
        <f t="shared" si="10"/>
        <v>2055</v>
      </c>
    </row>
    <row r="32" spans="1:30" x14ac:dyDescent="0.3">
      <c r="A32" s="2" t="s">
        <v>27</v>
      </c>
      <c r="B32" s="8">
        <v>509</v>
      </c>
      <c r="C32" s="8">
        <v>209</v>
      </c>
      <c r="D32" s="8">
        <v>910</v>
      </c>
      <c r="E32" s="8">
        <v>862</v>
      </c>
      <c r="F32" s="8">
        <v>696</v>
      </c>
      <c r="G32" s="8">
        <v>1101.6690000000001</v>
      </c>
      <c r="H32" s="8">
        <v>1383</v>
      </c>
      <c r="I32" s="8">
        <v>1780</v>
      </c>
      <c r="J32" s="8">
        <v>2006</v>
      </c>
      <c r="K32" s="8">
        <v>2006</v>
      </c>
      <c r="L32" s="8">
        <v>2021</v>
      </c>
      <c r="M32" s="8">
        <v>2776</v>
      </c>
      <c r="N32" s="8">
        <v>1003</v>
      </c>
      <c r="O32" s="8">
        <v>1341</v>
      </c>
      <c r="P32" s="8">
        <v>1848</v>
      </c>
      <c r="Q32" s="8">
        <v>1292</v>
      </c>
      <c r="R32" s="8">
        <v>244</v>
      </c>
      <c r="S32" s="8">
        <v>606</v>
      </c>
      <c r="T32" s="8">
        <v>255</v>
      </c>
      <c r="U32" s="8">
        <v>3905</v>
      </c>
      <c r="V32" s="8"/>
      <c r="W32" s="8">
        <v>38</v>
      </c>
      <c r="X32" s="8">
        <v>509</v>
      </c>
      <c r="Y32" s="8">
        <v>469</v>
      </c>
      <c r="Z32" s="8">
        <v>862</v>
      </c>
      <c r="AA32" s="8">
        <v>1780</v>
      </c>
      <c r="AB32" s="8">
        <v>2776</v>
      </c>
      <c r="AC32" s="8">
        <f t="shared" si="0"/>
        <v>1292</v>
      </c>
      <c r="AD32" s="8">
        <f t="shared" si="10"/>
        <v>3905</v>
      </c>
    </row>
    <row r="33" spans="1:30" x14ac:dyDescent="0.3">
      <c r="A33" s="2" t="s">
        <v>28</v>
      </c>
      <c r="B33" s="8">
        <v>86</v>
      </c>
      <c r="C33" s="8">
        <v>0</v>
      </c>
      <c r="D33" s="8">
        <v>0</v>
      </c>
      <c r="E33" s="8">
        <v>0</v>
      </c>
      <c r="F33" s="8">
        <v>0</v>
      </c>
      <c r="G33" s="8">
        <v>0</v>
      </c>
      <c r="H33" s="8">
        <v>0</v>
      </c>
      <c r="I33" s="8">
        <v>0</v>
      </c>
      <c r="J33" s="8">
        <v>37</v>
      </c>
      <c r="K33" s="8">
        <v>37</v>
      </c>
      <c r="L33" s="8">
        <v>94</v>
      </c>
      <c r="M33" s="8">
        <v>101</v>
      </c>
      <c r="N33" s="8">
        <v>238</v>
      </c>
      <c r="O33" s="8">
        <v>306</v>
      </c>
      <c r="P33" s="8">
        <v>320</v>
      </c>
      <c r="Q33" s="8">
        <v>334</v>
      </c>
      <c r="R33" s="8">
        <v>348</v>
      </c>
      <c r="S33" s="8">
        <v>384</v>
      </c>
      <c r="T33" s="8">
        <v>397</v>
      </c>
      <c r="U33" s="8">
        <v>397</v>
      </c>
      <c r="V33" s="8"/>
      <c r="W33" s="8">
        <v>0</v>
      </c>
      <c r="X33" s="8">
        <v>0</v>
      </c>
      <c r="Y33" s="8">
        <v>168</v>
      </c>
      <c r="Z33" s="8">
        <v>0</v>
      </c>
      <c r="AA33" s="8">
        <v>0</v>
      </c>
      <c r="AB33" s="8">
        <v>101</v>
      </c>
      <c r="AC33" s="8">
        <f t="shared" si="0"/>
        <v>334</v>
      </c>
      <c r="AD33" s="8">
        <f t="shared" si="10"/>
        <v>397</v>
      </c>
    </row>
    <row r="34" spans="1:30" x14ac:dyDescent="0.3">
      <c r="A34" s="2" t="s">
        <v>170</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7057</v>
      </c>
      <c r="V34" s="8"/>
      <c r="W34" s="8">
        <v>0</v>
      </c>
      <c r="X34" s="8">
        <v>0</v>
      </c>
      <c r="Y34" s="8">
        <v>0</v>
      </c>
      <c r="Z34" s="8">
        <v>0</v>
      </c>
      <c r="AA34" s="8">
        <v>0</v>
      </c>
      <c r="AB34" s="8">
        <v>0</v>
      </c>
      <c r="AC34" s="8">
        <v>0</v>
      </c>
      <c r="AD34" s="8">
        <f t="shared" si="10"/>
        <v>7057</v>
      </c>
    </row>
    <row r="35" spans="1:30" x14ac:dyDescent="0.3">
      <c r="A35" s="2" t="s">
        <v>171</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784578</v>
      </c>
      <c r="V35" s="8"/>
      <c r="W35" s="8">
        <v>0</v>
      </c>
      <c r="X35" s="8">
        <v>0</v>
      </c>
      <c r="Y35" s="8">
        <v>0</v>
      </c>
      <c r="Z35" s="8">
        <v>0</v>
      </c>
      <c r="AA35" s="8">
        <v>0</v>
      </c>
      <c r="AB35" s="8">
        <v>0</v>
      </c>
      <c r="AC35" s="8">
        <v>0</v>
      </c>
      <c r="AD35" s="8">
        <v>784578</v>
      </c>
    </row>
    <row r="36" spans="1:30" x14ac:dyDescent="0.3">
      <c r="B36" s="8"/>
      <c r="C36" s="8"/>
      <c r="D36" s="8"/>
      <c r="E36" s="8"/>
      <c r="F36" s="8"/>
      <c r="G36" s="8"/>
      <c r="H36" s="8"/>
      <c r="I36" s="8"/>
      <c r="J36" s="8"/>
      <c r="K36" s="8"/>
      <c r="L36" s="8"/>
      <c r="M36" s="8"/>
      <c r="N36" s="8"/>
      <c r="O36" s="8"/>
      <c r="P36" s="8"/>
      <c r="Q36" s="8"/>
      <c r="V36" s="8"/>
      <c r="W36" s="8"/>
      <c r="X36" s="8"/>
      <c r="Y36" s="8"/>
      <c r="Z36" s="8"/>
      <c r="AA36" s="8"/>
      <c r="AB36" s="8"/>
      <c r="AC36" s="8"/>
    </row>
    <row r="37" spans="1:30" x14ac:dyDescent="0.3">
      <c r="A37" s="17" t="s">
        <v>29</v>
      </c>
      <c r="B37" s="18">
        <v>207</v>
      </c>
      <c r="C37" s="18">
        <v>221</v>
      </c>
      <c r="D37" s="18">
        <v>40</v>
      </c>
      <c r="E37" s="18">
        <v>45</v>
      </c>
      <c r="F37" s="18">
        <v>15</v>
      </c>
      <c r="G37" s="18">
        <v>19.12</v>
      </c>
      <c r="H37" s="18">
        <v>3</v>
      </c>
      <c r="I37" s="18">
        <v>0</v>
      </c>
      <c r="J37" s="18">
        <v>1</v>
      </c>
      <c r="K37" s="18">
        <v>1275</v>
      </c>
      <c r="L37" s="18">
        <v>1317</v>
      </c>
      <c r="M37" s="18">
        <v>1343</v>
      </c>
      <c r="N37" s="18">
        <v>1296</v>
      </c>
      <c r="O37" s="18">
        <f>SUM(O38:O40)</f>
        <v>1272</v>
      </c>
      <c r="P37" s="18">
        <v>1229</v>
      </c>
      <c r="Q37" s="18">
        <v>1141</v>
      </c>
      <c r="R37" s="18">
        <v>1048</v>
      </c>
      <c r="S37" s="18">
        <v>878</v>
      </c>
      <c r="T37" s="18">
        <v>812</v>
      </c>
      <c r="U37" s="18">
        <f>SUM(U38:U40)</f>
        <v>652</v>
      </c>
      <c r="V37" s="8"/>
      <c r="W37" s="18">
        <v>60</v>
      </c>
      <c r="X37" s="18">
        <v>346</v>
      </c>
      <c r="Y37" s="18">
        <v>207</v>
      </c>
      <c r="Z37" s="18">
        <v>45</v>
      </c>
      <c r="AA37" s="18">
        <v>0</v>
      </c>
      <c r="AB37" s="18">
        <v>1343</v>
      </c>
      <c r="AC37" s="18">
        <f t="shared" si="0"/>
        <v>1141</v>
      </c>
      <c r="AD37" s="18">
        <f>SUM(AD38:AD40)</f>
        <v>652</v>
      </c>
    </row>
    <row r="38" spans="1:30" x14ac:dyDescent="0.3">
      <c r="A38" s="2" t="s">
        <v>30</v>
      </c>
      <c r="B38" s="8">
        <v>181</v>
      </c>
      <c r="C38" s="8">
        <v>205</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c r="W38" s="8">
        <v>0</v>
      </c>
      <c r="X38" s="8">
        <v>259</v>
      </c>
      <c r="Y38" s="8">
        <v>181</v>
      </c>
      <c r="Z38" s="8">
        <v>0</v>
      </c>
      <c r="AA38" s="8">
        <v>0</v>
      </c>
      <c r="AB38" s="8">
        <v>0</v>
      </c>
      <c r="AC38" s="8">
        <f t="shared" si="0"/>
        <v>0</v>
      </c>
      <c r="AD38" s="8">
        <v>0</v>
      </c>
    </row>
    <row r="39" spans="1:30" x14ac:dyDescent="0.3">
      <c r="A39" s="2" t="s">
        <v>31</v>
      </c>
      <c r="B39" s="8">
        <v>26</v>
      </c>
      <c r="C39" s="8">
        <v>16</v>
      </c>
      <c r="D39" s="8">
        <v>40</v>
      </c>
      <c r="E39" s="8">
        <v>45</v>
      </c>
      <c r="F39" s="8">
        <v>15</v>
      </c>
      <c r="G39" s="8">
        <v>19.12</v>
      </c>
      <c r="H39" s="8">
        <v>3</v>
      </c>
      <c r="I39" s="8">
        <v>0</v>
      </c>
      <c r="J39" s="8">
        <v>1</v>
      </c>
      <c r="K39" s="8">
        <v>7</v>
      </c>
      <c r="L39" s="8">
        <v>49</v>
      </c>
      <c r="M39" s="8">
        <v>22</v>
      </c>
      <c r="N39" s="8">
        <v>50</v>
      </c>
      <c r="O39" s="8">
        <v>56</v>
      </c>
      <c r="P39" s="8">
        <v>98</v>
      </c>
      <c r="Q39" s="8">
        <v>99</v>
      </c>
      <c r="R39" s="8">
        <v>99</v>
      </c>
      <c r="S39" s="8">
        <v>46</v>
      </c>
      <c r="T39" s="8">
        <v>87</v>
      </c>
      <c r="U39" s="8">
        <v>21</v>
      </c>
      <c r="V39" s="8"/>
      <c r="W39" s="8">
        <v>60</v>
      </c>
      <c r="X39" s="8">
        <v>87</v>
      </c>
      <c r="Y39" s="8">
        <v>26</v>
      </c>
      <c r="Z39" s="8">
        <v>45</v>
      </c>
      <c r="AA39" s="8">
        <v>0</v>
      </c>
      <c r="AB39" s="8">
        <v>22</v>
      </c>
      <c r="AC39" s="8">
        <f t="shared" si="0"/>
        <v>99</v>
      </c>
      <c r="AD39" s="8">
        <v>21</v>
      </c>
    </row>
    <row r="40" spans="1:30" x14ac:dyDescent="0.3">
      <c r="A40" s="2" t="s">
        <v>148</v>
      </c>
      <c r="B40" s="8">
        <v>0</v>
      </c>
      <c r="C40" s="8">
        <v>0</v>
      </c>
      <c r="D40" s="8">
        <v>0</v>
      </c>
      <c r="E40" s="8">
        <v>0</v>
      </c>
      <c r="F40" s="8">
        <v>0</v>
      </c>
      <c r="G40" s="8">
        <v>0</v>
      </c>
      <c r="H40" s="8">
        <v>0</v>
      </c>
      <c r="I40" s="8">
        <v>0</v>
      </c>
      <c r="J40" s="8">
        <v>0</v>
      </c>
      <c r="K40" s="8">
        <v>1268</v>
      </c>
      <c r="L40" s="8">
        <v>1268</v>
      </c>
      <c r="M40" s="8">
        <v>1321</v>
      </c>
      <c r="N40" s="8">
        <v>1246</v>
      </c>
      <c r="O40" s="8">
        <v>1216</v>
      </c>
      <c r="P40" s="8">
        <v>1131</v>
      </c>
      <c r="Q40" s="8">
        <v>1042</v>
      </c>
      <c r="R40" s="8">
        <v>949</v>
      </c>
      <c r="S40" s="8">
        <v>832</v>
      </c>
      <c r="T40" s="8">
        <v>725</v>
      </c>
      <c r="U40" s="8">
        <v>631</v>
      </c>
      <c r="V40" s="8"/>
      <c r="W40" s="8">
        <v>0</v>
      </c>
      <c r="X40" s="8">
        <v>0</v>
      </c>
      <c r="Y40" s="8">
        <v>0</v>
      </c>
      <c r="Z40" s="8">
        <v>0</v>
      </c>
      <c r="AA40" s="8">
        <v>0</v>
      </c>
      <c r="AB40" s="8">
        <v>1321</v>
      </c>
      <c r="AC40" s="8">
        <f t="shared" si="0"/>
        <v>1042</v>
      </c>
      <c r="AD40" s="8">
        <v>631</v>
      </c>
    </row>
    <row r="41" spans="1:30" x14ac:dyDescent="0.3">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f t="shared" si="0"/>
        <v>0</v>
      </c>
    </row>
    <row r="42" spans="1:30" x14ac:dyDescent="0.3">
      <c r="A42" s="17" t="s">
        <v>56</v>
      </c>
      <c r="B42" s="18">
        <v>-4060</v>
      </c>
      <c r="C42" s="18">
        <v>-3779</v>
      </c>
      <c r="D42" s="18">
        <v>-2424</v>
      </c>
      <c r="E42" s="18">
        <v>-5171</v>
      </c>
      <c r="F42" s="18">
        <v>28827</v>
      </c>
      <c r="G42" s="18">
        <v>304818.04600000003</v>
      </c>
      <c r="H42" s="18">
        <v>291485</v>
      </c>
      <c r="I42" s="18">
        <v>286746</v>
      </c>
      <c r="J42" s="18">
        <v>285275</v>
      </c>
      <c r="K42" s="18">
        <v>278311</v>
      </c>
      <c r="L42" s="18">
        <v>277516</v>
      </c>
      <c r="M42" s="18">
        <v>278757</v>
      </c>
      <c r="N42" s="18">
        <v>277955</v>
      </c>
      <c r="O42" s="18">
        <f>SUM(O43:O46)</f>
        <v>280216</v>
      </c>
      <c r="P42" s="18">
        <v>285195</v>
      </c>
      <c r="Q42" s="18">
        <v>280335</v>
      </c>
      <c r="R42" s="18">
        <v>283323</v>
      </c>
      <c r="S42" s="18">
        <v>289829</v>
      </c>
      <c r="T42" s="18">
        <v>293687</v>
      </c>
      <c r="U42" s="18">
        <f>SUM(U43:U46)</f>
        <v>290225</v>
      </c>
      <c r="V42" s="8"/>
      <c r="W42" s="18">
        <v>1812</v>
      </c>
      <c r="X42" s="18">
        <v>-1280</v>
      </c>
      <c r="Y42" s="18">
        <v>-4282</v>
      </c>
      <c r="Z42" s="18">
        <v>-5171</v>
      </c>
      <c r="AA42" s="18">
        <v>286746</v>
      </c>
      <c r="AB42" s="18">
        <v>278757</v>
      </c>
      <c r="AC42" s="18">
        <f t="shared" si="0"/>
        <v>280335</v>
      </c>
      <c r="AD42" s="18">
        <f t="shared" ref="AD42:AD46" si="11">U42</f>
        <v>290225</v>
      </c>
    </row>
    <row r="43" spans="1:30" x14ac:dyDescent="0.3">
      <c r="A43" s="2" t="s">
        <v>32</v>
      </c>
      <c r="B43" s="8">
        <v>34681</v>
      </c>
      <c r="C43" s="8">
        <v>34681</v>
      </c>
      <c r="D43" s="8">
        <v>34681</v>
      </c>
      <c r="E43" s="8">
        <v>34681</v>
      </c>
      <c r="F43" s="8">
        <v>74213</v>
      </c>
      <c r="G43" s="8">
        <v>368051.48300000001</v>
      </c>
      <c r="H43" s="8">
        <v>364666</v>
      </c>
      <c r="I43" s="8">
        <v>364666</v>
      </c>
      <c r="J43" s="8">
        <v>364666</v>
      </c>
      <c r="K43" s="8">
        <v>364666</v>
      </c>
      <c r="L43" s="8">
        <v>364666</v>
      </c>
      <c r="M43" s="8">
        <v>364666</v>
      </c>
      <c r="N43" s="8">
        <v>364672</v>
      </c>
      <c r="O43" s="8">
        <v>364672</v>
      </c>
      <c r="P43" s="8">
        <v>267386</v>
      </c>
      <c r="Q43" s="8">
        <v>267386</v>
      </c>
      <c r="R43" s="8">
        <v>267386</v>
      </c>
      <c r="S43" s="8">
        <v>267387</v>
      </c>
      <c r="T43" s="8">
        <v>267387</v>
      </c>
      <c r="U43" s="8">
        <v>267387</v>
      </c>
      <c r="V43" s="8"/>
      <c r="W43" s="8">
        <v>30892</v>
      </c>
      <c r="X43" s="8">
        <v>34681</v>
      </c>
      <c r="Y43" s="8">
        <v>34681</v>
      </c>
      <c r="Z43" s="8">
        <v>34681</v>
      </c>
      <c r="AA43" s="8">
        <v>364666</v>
      </c>
      <c r="AB43" s="8">
        <v>364666</v>
      </c>
      <c r="AC43" s="8">
        <f t="shared" si="0"/>
        <v>267386</v>
      </c>
      <c r="AD43" s="8">
        <f t="shared" si="11"/>
        <v>267387</v>
      </c>
    </row>
    <row r="44" spans="1:30" x14ac:dyDescent="0.3">
      <c r="A44" s="2" t="s">
        <v>33</v>
      </c>
      <c r="B44" s="8">
        <v>-38741</v>
      </c>
      <c r="C44" s="8">
        <v>-38460</v>
      </c>
      <c r="D44" s="8">
        <v>-37105</v>
      </c>
      <c r="E44" s="8">
        <v>-39852</v>
      </c>
      <c r="F44" s="8">
        <v>-45386</v>
      </c>
      <c r="G44" s="8">
        <v>-63233.436999999998</v>
      </c>
      <c r="H44" s="8">
        <v>-73916</v>
      </c>
      <c r="I44" s="8">
        <v>-80857</v>
      </c>
      <c r="J44" s="8">
        <v>-84530</v>
      </c>
      <c r="K44" s="8">
        <v>-93329</v>
      </c>
      <c r="L44" s="8">
        <v>-96031</v>
      </c>
      <c r="M44" s="8">
        <v>-96700</v>
      </c>
      <c r="N44" s="8">
        <v>-98794</v>
      </c>
      <c r="O44" s="8">
        <v>-97284</v>
      </c>
      <c r="P44" s="8">
        <v>0</v>
      </c>
      <c r="Q44" s="8">
        <v>4608</v>
      </c>
      <c r="R44" s="8">
        <v>7513.5165040000002</v>
      </c>
      <c r="S44" s="8">
        <v>14065</v>
      </c>
      <c r="T44" s="8">
        <v>17222</v>
      </c>
      <c r="U44" s="8">
        <v>0</v>
      </c>
      <c r="V44" s="8"/>
      <c r="W44" s="8">
        <v>-29080</v>
      </c>
      <c r="X44" s="8">
        <v>-35961</v>
      </c>
      <c r="Y44" s="8">
        <v>-38963</v>
      </c>
      <c r="Z44" s="8">
        <v>-39852</v>
      </c>
      <c r="AA44" s="8">
        <v>-80857</v>
      </c>
      <c r="AB44" s="8">
        <v>-96700</v>
      </c>
      <c r="AC44" s="8">
        <f t="shared" si="0"/>
        <v>4608</v>
      </c>
      <c r="AD44" s="8">
        <f t="shared" si="11"/>
        <v>0</v>
      </c>
    </row>
    <row r="45" spans="1:30" x14ac:dyDescent="0.3">
      <c r="A45" s="2" t="s">
        <v>154</v>
      </c>
      <c r="B45" s="8">
        <v>0</v>
      </c>
      <c r="C45" s="8">
        <v>0</v>
      </c>
      <c r="D45" s="8">
        <v>0</v>
      </c>
      <c r="E45" s="8">
        <v>0</v>
      </c>
      <c r="F45" s="8">
        <v>0</v>
      </c>
      <c r="G45" s="8">
        <v>0</v>
      </c>
      <c r="H45" s="8">
        <v>0</v>
      </c>
      <c r="I45" s="8">
        <v>0</v>
      </c>
      <c r="J45" s="8">
        <v>0</v>
      </c>
      <c r="K45" s="8">
        <v>0</v>
      </c>
      <c r="L45" s="8">
        <v>0</v>
      </c>
      <c r="M45" s="8">
        <v>0</v>
      </c>
      <c r="N45" s="8">
        <v>0</v>
      </c>
      <c r="O45" s="8">
        <v>0</v>
      </c>
      <c r="P45" s="8">
        <v>4244</v>
      </c>
      <c r="Q45" s="8">
        <v>0</v>
      </c>
      <c r="R45" s="8">
        <v>0</v>
      </c>
      <c r="S45" s="8">
        <v>0</v>
      </c>
      <c r="T45" s="8">
        <v>0</v>
      </c>
      <c r="U45" s="8">
        <v>14119</v>
      </c>
      <c r="V45" s="8"/>
      <c r="W45" s="8">
        <v>0</v>
      </c>
      <c r="X45" s="8">
        <v>0</v>
      </c>
      <c r="Y45" s="8">
        <v>0</v>
      </c>
      <c r="Z45" s="8">
        <v>0</v>
      </c>
      <c r="AA45" s="8">
        <v>0</v>
      </c>
      <c r="AB45" s="8">
        <v>0</v>
      </c>
      <c r="AC45" s="8">
        <f t="shared" si="0"/>
        <v>0</v>
      </c>
      <c r="AD45" s="8">
        <f t="shared" si="11"/>
        <v>14119</v>
      </c>
    </row>
    <row r="46" spans="1:30" x14ac:dyDescent="0.3">
      <c r="A46" s="2" t="s">
        <v>136</v>
      </c>
      <c r="B46" s="8">
        <v>0</v>
      </c>
      <c r="C46" s="8">
        <v>0</v>
      </c>
      <c r="D46" s="8">
        <v>0</v>
      </c>
      <c r="E46" s="8">
        <v>0</v>
      </c>
      <c r="F46" s="8">
        <v>0</v>
      </c>
      <c r="G46" s="8">
        <v>0</v>
      </c>
      <c r="H46" s="8">
        <v>735</v>
      </c>
      <c r="I46" s="8">
        <v>2937</v>
      </c>
      <c r="J46" s="8">
        <v>5139</v>
      </c>
      <c r="K46" s="8">
        <v>6974</v>
      </c>
      <c r="L46" s="8">
        <v>8881</v>
      </c>
      <c r="M46" s="8">
        <v>10791</v>
      </c>
      <c r="N46" s="8">
        <v>12077</v>
      </c>
      <c r="O46" s="8">
        <v>12828</v>
      </c>
      <c r="P46" s="8">
        <v>13565</v>
      </c>
      <c r="Q46" s="8">
        <v>8341</v>
      </c>
      <c r="R46" s="8">
        <v>8423.4834960000007</v>
      </c>
      <c r="S46" s="8">
        <v>8377</v>
      </c>
      <c r="T46" s="8">
        <v>9078</v>
      </c>
      <c r="U46" s="8">
        <f>7977+742</f>
        <v>8719</v>
      </c>
      <c r="V46" s="8"/>
      <c r="W46" s="8">
        <v>0</v>
      </c>
      <c r="X46" s="8">
        <v>0</v>
      </c>
      <c r="Y46" s="8">
        <v>0</v>
      </c>
      <c r="Z46" s="8">
        <v>0</v>
      </c>
      <c r="AA46" s="8">
        <v>2937</v>
      </c>
      <c r="AB46" s="8">
        <v>10791</v>
      </c>
      <c r="AC46" s="8">
        <f t="shared" si="0"/>
        <v>8341</v>
      </c>
      <c r="AD46" s="8">
        <f t="shared" si="11"/>
        <v>8719</v>
      </c>
    </row>
    <row r="47" spans="1:30" x14ac:dyDescent="0.3">
      <c r="A47" s="2" t="s">
        <v>183</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11">
        <v>17262</v>
      </c>
      <c r="W47" s="8">
        <v>0</v>
      </c>
      <c r="X47" s="8">
        <v>0</v>
      </c>
      <c r="Y47" s="8">
        <v>0</v>
      </c>
      <c r="Z47" s="8">
        <v>0</v>
      </c>
      <c r="AA47" s="8">
        <v>0</v>
      </c>
      <c r="AB47" s="8">
        <v>0</v>
      </c>
      <c r="AC47" s="8">
        <v>0</v>
      </c>
      <c r="AD47" s="11">
        <v>17262</v>
      </c>
    </row>
  </sheetData>
  <conditionalFormatting sqref="B36:P46">
    <cfRule type="cellIs" dxfId="24" priority="4" operator="equal">
      <formula>0</formula>
    </cfRule>
  </conditionalFormatting>
  <conditionalFormatting sqref="B6:T23 B24:U35">
    <cfRule type="cellIs" dxfId="23" priority="15" operator="equal">
      <formula>0</formula>
    </cfRule>
  </conditionalFormatting>
  <conditionalFormatting sqref="B47:T47">
    <cfRule type="cellIs" dxfId="22" priority="2" operator="equal">
      <formula>0</formula>
    </cfRule>
  </conditionalFormatting>
  <conditionalFormatting sqref="Q45:R46">
    <cfRule type="cellIs" dxfId="21" priority="19" operator="equal">
      <formula>0</formula>
    </cfRule>
  </conditionalFormatting>
  <conditionalFormatting sqref="R37:R44">
    <cfRule type="cellIs" dxfId="20" priority="20" operator="equal">
      <formula>0</formula>
    </cfRule>
  </conditionalFormatting>
  <conditionalFormatting sqref="S37:U46">
    <cfRule type="cellIs" dxfId="19" priority="5" operator="equal">
      <formula>0</formula>
    </cfRule>
  </conditionalFormatting>
  <conditionalFormatting sqref="U6:U15 V6:AC46 Q36:Q44">
    <cfRule type="cellIs" dxfId="18" priority="83" operator="equal">
      <formula>0</formula>
    </cfRule>
  </conditionalFormatting>
  <conditionalFormatting sqref="U17:U23">
    <cfRule type="cellIs" dxfId="17" priority="11" operator="equal">
      <formula>0</formula>
    </cfRule>
  </conditionalFormatting>
  <conditionalFormatting sqref="W47:AC47">
    <cfRule type="cellIs" dxfId="16" priority="1" operator="equal">
      <formula>0</formula>
    </cfRule>
  </conditionalFormatting>
  <conditionalFormatting sqref="AD6:AD23">
    <cfRule type="cellIs" dxfId="15" priority="10" operator="equal">
      <formula>0</formula>
    </cfRule>
  </conditionalFormatting>
  <conditionalFormatting sqref="AD25:AD35">
    <cfRule type="cellIs" dxfId="14" priority="8" operator="equal">
      <formula>0</formula>
    </cfRule>
  </conditionalFormatting>
  <conditionalFormatting sqref="AD37:AD40">
    <cfRule type="cellIs" dxfId="13" priority="6" operator="equal">
      <formula>0</formula>
    </cfRule>
  </conditionalFormatting>
  <conditionalFormatting sqref="AD42:AD46">
    <cfRule type="cellIs" dxfId="12" priority="3" operator="equal">
      <formula>0</formula>
    </cfRule>
  </conditionalFormatting>
  <hyperlinks>
    <hyperlink ref="AB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I60"/>
  <sheetViews>
    <sheetView tabSelected="1" zoomScaleNormal="100" workbookViewId="0">
      <pane xSplit="1" ySplit="5" topLeftCell="B24" activePane="bottomRight" state="frozen"/>
      <selection pane="topRight" activeCell="B1" sqref="B1"/>
      <selection pane="bottomLeft" activeCell="A6" sqref="A6"/>
      <selection pane="bottomRight" activeCell="S2" sqref="S2"/>
    </sheetView>
  </sheetViews>
  <sheetFormatPr defaultColWidth="8.7265625" defaultRowHeight="13" x14ac:dyDescent="0.3"/>
  <cols>
    <col min="1" max="1" width="56.26953125" style="2" bestFit="1" customWidth="1"/>
    <col min="2" max="4" width="6.26953125" style="2" hidden="1" customWidth="1"/>
    <col min="5" max="6" width="6.81640625" style="2" hidden="1" customWidth="1"/>
    <col min="7" max="8" width="6.26953125" style="2" hidden="1" customWidth="1"/>
    <col min="9" max="9" width="6.81640625" style="2" hidden="1" customWidth="1"/>
    <col min="10" max="10" width="7.1796875" style="2" hidden="1" customWidth="1"/>
    <col min="11" max="12" width="8.1796875" style="2" hidden="1" customWidth="1"/>
    <col min="13" max="24" width="8.1796875" style="2" bestFit="1" customWidth="1"/>
    <col min="25" max="25" width="8.1796875" style="2" customWidth="1"/>
    <col min="26" max="26" width="3.26953125" style="2" customWidth="1"/>
    <col min="27" max="27" width="7.7265625" style="2" bestFit="1" customWidth="1"/>
    <col min="28" max="30" width="6.81640625" style="2" bestFit="1" customWidth="1"/>
    <col min="31" max="33" width="8.1796875" style="2" bestFit="1" customWidth="1"/>
    <col min="34" max="16384" width="8.7265625" style="2"/>
  </cols>
  <sheetData>
    <row r="1" spans="1:35" ht="15.5" x14ac:dyDescent="0.35">
      <c r="A1" s="28" t="s">
        <v>114</v>
      </c>
      <c r="AI1" s="30" t="s">
        <v>106</v>
      </c>
    </row>
    <row r="2" spans="1:35" x14ac:dyDescent="0.3">
      <c r="S2" s="77"/>
    </row>
    <row r="5" spans="1:35"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159</v>
      </c>
      <c r="X5" s="5" t="s">
        <v>160</v>
      </c>
      <c r="Y5" s="5" t="s">
        <v>161</v>
      </c>
      <c r="Z5" s="6"/>
      <c r="AA5" s="7">
        <v>2017</v>
      </c>
      <c r="AB5" s="7">
        <v>2018</v>
      </c>
      <c r="AC5" s="7">
        <v>2019</v>
      </c>
      <c r="AD5" s="7">
        <v>2020</v>
      </c>
      <c r="AE5" s="7">
        <v>2021</v>
      </c>
      <c r="AF5" s="7">
        <v>2022</v>
      </c>
      <c r="AG5" s="7">
        <v>2023</v>
      </c>
      <c r="AH5" s="7">
        <v>2024</v>
      </c>
    </row>
    <row r="6" spans="1:35" x14ac:dyDescent="0.3">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5" x14ac:dyDescent="0.3">
      <c r="A7" s="2" t="s">
        <v>172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f>AH7-X7-W7-V7</f>
        <v>-30373</v>
      </c>
      <c r="Z7" s="8"/>
      <c r="AA7" s="8"/>
      <c r="AB7" s="8"/>
      <c r="AC7" s="8"/>
      <c r="AD7" s="8"/>
      <c r="AE7" s="8"/>
      <c r="AF7" s="8"/>
      <c r="AG7" s="8"/>
      <c r="AH7" s="8">
        <v>-30373</v>
      </c>
    </row>
    <row r="8" spans="1:35" x14ac:dyDescent="0.3">
      <c r="A8" s="3" t="s">
        <v>173</v>
      </c>
      <c r="B8" s="9">
        <v>-385</v>
      </c>
      <c r="C8" s="9">
        <v>-963</v>
      </c>
      <c r="D8" s="9">
        <v>-809</v>
      </c>
      <c r="E8" s="9">
        <v>-844</v>
      </c>
      <c r="F8" s="9">
        <v>222</v>
      </c>
      <c r="G8" s="9">
        <v>282</v>
      </c>
      <c r="H8" s="9">
        <v>1356</v>
      </c>
      <c r="I8" s="9">
        <v>-2751</v>
      </c>
      <c r="J8" s="9">
        <v>-5534</v>
      </c>
      <c r="K8" s="9">
        <v>-17846.916069999985</v>
      </c>
      <c r="L8" s="9">
        <v>-10682.083930000015</v>
      </c>
      <c r="M8" s="9">
        <v>-6941</v>
      </c>
      <c r="N8" s="9">
        <v>-3673</v>
      </c>
      <c r="O8" s="9">
        <v>-8799</v>
      </c>
      <c r="P8" s="9">
        <v>-2700</v>
      </c>
      <c r="Q8" s="9">
        <v>-672</v>
      </c>
      <c r="R8" s="9">
        <v>-2094</v>
      </c>
      <c r="S8" s="9">
        <v>1510</v>
      </c>
      <c r="T8" s="9">
        <v>4242</v>
      </c>
      <c r="U8" s="9">
        <v>29</v>
      </c>
      <c r="V8" s="9">
        <v>2907</v>
      </c>
      <c r="W8" s="9">
        <v>6551</v>
      </c>
      <c r="X8" s="9">
        <v>3821</v>
      </c>
      <c r="Y8" s="9">
        <v>64038</v>
      </c>
      <c r="Z8" s="9"/>
      <c r="AA8" s="9">
        <v>-10364</v>
      </c>
      <c r="AB8" s="9">
        <v>-6881</v>
      </c>
      <c r="AC8" s="9">
        <v>-3001</v>
      </c>
      <c r="AD8" s="9">
        <v>-891</v>
      </c>
      <c r="AE8" s="9">
        <v>-41004</v>
      </c>
      <c r="AF8" s="9">
        <v>-15843</v>
      </c>
      <c r="AG8" s="9">
        <v>3687</v>
      </c>
      <c r="AH8" s="9">
        <v>64038</v>
      </c>
    </row>
    <row r="9" spans="1:35" x14ac:dyDescent="0.3">
      <c r="B9" s="8"/>
      <c r="C9" s="8"/>
      <c r="D9" s="8"/>
      <c r="E9" s="8"/>
      <c r="F9" s="8"/>
      <c r="G9" s="8"/>
      <c r="H9" s="8"/>
      <c r="I9" s="8"/>
      <c r="J9" s="8"/>
      <c r="K9" s="8"/>
      <c r="L9" s="8"/>
      <c r="M9" s="8"/>
      <c r="N9" s="8"/>
      <c r="O9" s="8"/>
      <c r="P9" s="8"/>
      <c r="Q9" s="8"/>
      <c r="R9" s="8"/>
      <c r="S9" s="8">
        <v>0</v>
      </c>
      <c r="T9" s="8">
        <v>0</v>
      </c>
      <c r="U9" s="8"/>
      <c r="V9" s="8"/>
      <c r="W9" s="8"/>
      <c r="X9" s="8"/>
      <c r="Y9" s="8"/>
      <c r="Z9" s="8"/>
      <c r="AA9" s="8"/>
      <c r="AB9" s="8"/>
      <c r="AC9" s="8"/>
      <c r="AD9" s="8"/>
      <c r="AE9" s="8"/>
      <c r="AF9" s="8"/>
      <c r="AG9" s="8"/>
      <c r="AH9" s="8"/>
    </row>
    <row r="10" spans="1:35" x14ac:dyDescent="0.3">
      <c r="A10" s="17" t="s">
        <v>36</v>
      </c>
      <c r="B10" s="18">
        <v>123</v>
      </c>
      <c r="C10" s="18">
        <v>87</v>
      </c>
      <c r="D10" s="18">
        <v>213</v>
      </c>
      <c r="E10" s="18">
        <v>72</v>
      </c>
      <c r="F10" s="18">
        <v>147</v>
      </c>
      <c r="G10" s="18">
        <v>125</v>
      </c>
      <c r="H10" s="18">
        <v>217</v>
      </c>
      <c r="I10" s="18">
        <v>-37</v>
      </c>
      <c r="J10" s="18">
        <v>38</v>
      </c>
      <c r="K10" s="18">
        <v>97.053190000000001</v>
      </c>
      <c r="L10" s="18">
        <v>820.94681000000003</v>
      </c>
      <c r="M10" s="18">
        <v>2316</v>
      </c>
      <c r="N10" s="18">
        <v>2336</v>
      </c>
      <c r="O10" s="18">
        <v>2103</v>
      </c>
      <c r="P10" s="18">
        <v>2290</v>
      </c>
      <c r="Q10" s="18">
        <v>2402</v>
      </c>
      <c r="R10" s="18">
        <v>1969</v>
      </c>
      <c r="S10" s="18">
        <v>1550</v>
      </c>
      <c r="T10" s="18">
        <v>1514</v>
      </c>
      <c r="U10" s="18">
        <v>4855.2562300000009</v>
      </c>
      <c r="V10" s="18">
        <v>1381.1469</v>
      </c>
      <c r="W10" s="18">
        <v>1265.8531</v>
      </c>
      <c r="X10" s="18">
        <f>SUM(X11:X23)</f>
        <v>1541</v>
      </c>
      <c r="Y10" s="18">
        <f>SUM(Y11:Y23)</f>
        <v>59007</v>
      </c>
      <c r="Z10" s="8"/>
      <c r="AA10" s="18">
        <v>136</v>
      </c>
      <c r="AB10" s="18">
        <v>260</v>
      </c>
      <c r="AC10" s="18">
        <v>495</v>
      </c>
      <c r="AD10" s="18">
        <v>452</v>
      </c>
      <c r="AE10" s="18">
        <v>3272</v>
      </c>
      <c r="AF10" s="18">
        <v>9131</v>
      </c>
      <c r="AG10" s="18">
        <f>SUM(AG11:AG23)</f>
        <v>9888</v>
      </c>
      <c r="AH10" s="18">
        <f>SUM(AH11:AH23)</f>
        <v>63195</v>
      </c>
    </row>
    <row r="11" spans="1:35" x14ac:dyDescent="0.3">
      <c r="A11" s="2" t="s">
        <v>37</v>
      </c>
      <c r="B11" s="8">
        <v>117</v>
      </c>
      <c r="C11" s="8">
        <v>42</v>
      </c>
      <c r="D11" s="8">
        <v>204</v>
      </c>
      <c r="E11" s="8">
        <v>134</v>
      </c>
      <c r="F11" s="8">
        <v>139</v>
      </c>
      <c r="G11" s="8">
        <v>140</v>
      </c>
      <c r="H11" s="8">
        <v>161</v>
      </c>
      <c r="I11" s="8">
        <v>-55</v>
      </c>
      <c r="J11" s="8">
        <v>68</v>
      </c>
      <c r="K11" s="8">
        <v>92.553190000000001</v>
      </c>
      <c r="L11" s="8">
        <v>102.44681</v>
      </c>
      <c r="M11" s="8">
        <v>117</v>
      </c>
      <c r="N11" s="8">
        <v>133</v>
      </c>
      <c r="O11" s="8">
        <v>225</v>
      </c>
      <c r="P11" s="8">
        <v>284</v>
      </c>
      <c r="Q11" s="8">
        <v>459</v>
      </c>
      <c r="R11" s="8">
        <v>593</v>
      </c>
      <c r="S11" s="8">
        <v>648</v>
      </c>
      <c r="T11" s="8">
        <v>646</v>
      </c>
      <c r="U11" s="8">
        <v>1316</v>
      </c>
      <c r="V11" s="8">
        <v>1222.1469</v>
      </c>
      <c r="W11" s="8">
        <v>1254.8531</v>
      </c>
      <c r="X11" s="8">
        <v>1261</v>
      </c>
      <c r="Y11" s="8">
        <f t="shared" ref="Y11:Y22" si="0">AH11-X11-W11-V11</f>
        <v>620</v>
      </c>
      <c r="Z11" s="8"/>
      <c r="AA11" s="8">
        <v>119</v>
      </c>
      <c r="AB11" s="8">
        <v>95</v>
      </c>
      <c r="AC11" s="8">
        <v>497</v>
      </c>
      <c r="AD11" s="8">
        <v>385</v>
      </c>
      <c r="AE11" s="8">
        <v>380</v>
      </c>
      <c r="AF11" s="8">
        <v>1101</v>
      </c>
      <c r="AG11" s="8">
        <v>3203</v>
      </c>
      <c r="AH11" s="8">
        <v>4358</v>
      </c>
    </row>
    <row r="12" spans="1:35" x14ac:dyDescent="0.3">
      <c r="A12" s="2" t="s">
        <v>21</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7944</v>
      </c>
      <c r="V12" s="8">
        <v>0</v>
      </c>
      <c r="W12" s="8">
        <v>0</v>
      </c>
      <c r="X12" s="8">
        <v>0</v>
      </c>
      <c r="Y12" s="8">
        <f t="shared" si="0"/>
        <v>0</v>
      </c>
      <c r="Z12" s="8"/>
      <c r="AA12" s="8">
        <v>0</v>
      </c>
      <c r="AB12" s="8">
        <v>0</v>
      </c>
      <c r="AC12" s="8">
        <v>0</v>
      </c>
      <c r="AD12" s="8">
        <v>0</v>
      </c>
      <c r="AE12" s="8">
        <v>0</v>
      </c>
      <c r="AF12" s="8">
        <v>0</v>
      </c>
      <c r="AG12" s="8">
        <v>7944</v>
      </c>
      <c r="AH12" s="8">
        <v>0</v>
      </c>
    </row>
    <row r="13" spans="1:35" x14ac:dyDescent="0.3">
      <c r="A13" s="2" t="s">
        <v>39</v>
      </c>
      <c r="B13" s="8">
        <v>0</v>
      </c>
      <c r="C13" s="8">
        <v>34</v>
      </c>
      <c r="D13" s="8">
        <v>0</v>
      </c>
      <c r="E13" s="8">
        <v>0</v>
      </c>
      <c r="F13" s="8">
        <v>0</v>
      </c>
      <c r="G13" s="8">
        <v>0</v>
      </c>
      <c r="H13" s="8">
        <v>0</v>
      </c>
      <c r="I13" s="8">
        <v>39</v>
      </c>
      <c r="J13" s="8">
        <v>0</v>
      </c>
      <c r="K13" s="8">
        <v>0</v>
      </c>
      <c r="L13" s="8">
        <v>0</v>
      </c>
      <c r="M13" s="8">
        <v>0</v>
      </c>
      <c r="N13" s="8">
        <v>0</v>
      </c>
      <c r="O13" s="8">
        <v>0</v>
      </c>
      <c r="P13" s="8">
        <v>0</v>
      </c>
      <c r="Q13" s="8">
        <v>0</v>
      </c>
      <c r="R13" s="8">
        <v>0</v>
      </c>
      <c r="S13" s="8">
        <v>76</v>
      </c>
      <c r="T13" s="8">
        <v>23</v>
      </c>
      <c r="U13" s="8">
        <v>-99</v>
      </c>
      <c r="V13" s="8">
        <v>0</v>
      </c>
      <c r="W13" s="8">
        <v>10</v>
      </c>
      <c r="X13" s="8">
        <v>152</v>
      </c>
      <c r="Y13" s="8">
        <f t="shared" si="0"/>
        <v>-23</v>
      </c>
      <c r="Z13" s="8"/>
      <c r="AA13" s="8"/>
      <c r="AB13" s="8">
        <v>150</v>
      </c>
      <c r="AC13" s="8">
        <v>34</v>
      </c>
      <c r="AD13" s="8">
        <v>39</v>
      </c>
      <c r="AE13" s="8">
        <v>0</v>
      </c>
      <c r="AF13" s="8">
        <v>0</v>
      </c>
      <c r="AG13" s="8">
        <v>0</v>
      </c>
      <c r="AH13" s="8">
        <v>139</v>
      </c>
    </row>
    <row r="14" spans="1:35" x14ac:dyDescent="0.3">
      <c r="A14" s="2" t="s">
        <v>174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f t="shared" si="0"/>
        <v>61920</v>
      </c>
      <c r="Z14" s="8"/>
      <c r="AA14" s="8">
        <v>0</v>
      </c>
      <c r="AB14" s="8">
        <v>0</v>
      </c>
      <c r="AC14" s="8">
        <v>0</v>
      </c>
      <c r="AD14" s="8">
        <v>0</v>
      </c>
      <c r="AE14" s="8">
        <v>0</v>
      </c>
      <c r="AF14" s="8">
        <v>0</v>
      </c>
      <c r="AG14" s="8">
        <v>0</v>
      </c>
      <c r="AH14" s="8">
        <v>61920</v>
      </c>
    </row>
    <row r="15" spans="1:35" x14ac:dyDescent="0.3">
      <c r="A15" s="2" t="s">
        <v>175</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f t="shared" si="0"/>
        <v>1281</v>
      </c>
      <c r="Z15" s="8"/>
      <c r="AA15" s="8">
        <v>0</v>
      </c>
      <c r="AB15" s="8">
        <v>0</v>
      </c>
      <c r="AC15" s="8">
        <v>0</v>
      </c>
      <c r="AD15" s="8">
        <v>0</v>
      </c>
      <c r="AE15" s="8">
        <v>0</v>
      </c>
      <c r="AF15" s="8">
        <v>0</v>
      </c>
      <c r="AG15" s="8">
        <v>0</v>
      </c>
      <c r="AH15" s="8">
        <v>1281</v>
      </c>
    </row>
    <row r="16" spans="1:35" x14ac:dyDescent="0.3">
      <c r="A16" s="2" t="s">
        <v>38</v>
      </c>
      <c r="B16" s="8">
        <v>0</v>
      </c>
      <c r="C16" s="8">
        <v>0</v>
      </c>
      <c r="D16" s="8">
        <v>9</v>
      </c>
      <c r="E16" s="8">
        <v>-69</v>
      </c>
      <c r="F16" s="8">
        <v>0</v>
      </c>
      <c r="G16" s="8">
        <v>-10</v>
      </c>
      <c r="H16" s="8">
        <v>24</v>
      </c>
      <c r="I16" s="8">
        <v>5</v>
      </c>
      <c r="J16" s="8">
        <v>-30</v>
      </c>
      <c r="K16" s="8">
        <v>4.5</v>
      </c>
      <c r="L16" s="8">
        <v>-16.5</v>
      </c>
      <c r="M16" s="8">
        <v>-3</v>
      </c>
      <c r="N16" s="8">
        <v>1</v>
      </c>
      <c r="O16" s="8">
        <v>6</v>
      </c>
      <c r="P16" s="8">
        <v>42</v>
      </c>
      <c r="Q16" s="8">
        <v>-27</v>
      </c>
      <c r="R16" s="8">
        <v>28</v>
      </c>
      <c r="S16" s="8">
        <v>6</v>
      </c>
      <c r="T16" s="8">
        <v>43</v>
      </c>
      <c r="U16" s="8">
        <v>0</v>
      </c>
      <c r="V16" s="8">
        <v>0</v>
      </c>
      <c r="W16" s="8">
        <v>53</v>
      </c>
      <c r="X16" s="8">
        <v>-65</v>
      </c>
      <c r="Y16" s="8">
        <f t="shared" si="0"/>
        <v>-66</v>
      </c>
      <c r="Z16" s="8"/>
      <c r="AA16" s="8">
        <v>19</v>
      </c>
      <c r="AB16" s="8">
        <v>27</v>
      </c>
      <c r="AC16" s="8">
        <v>-60</v>
      </c>
      <c r="AD16" s="8">
        <v>19</v>
      </c>
      <c r="AE16" s="8">
        <v>-45</v>
      </c>
      <c r="AF16" s="8">
        <v>22</v>
      </c>
      <c r="AG16" s="8">
        <v>77</v>
      </c>
      <c r="AH16" s="8">
        <v>-78</v>
      </c>
    </row>
    <row r="17" spans="1:34" x14ac:dyDescent="0.3">
      <c r="A17" s="2" t="s">
        <v>178</v>
      </c>
      <c r="B17" s="8"/>
      <c r="C17" s="8"/>
      <c r="D17" s="8"/>
      <c r="E17" s="8"/>
      <c r="F17" s="8"/>
      <c r="G17" s="8"/>
      <c r="H17" s="8"/>
      <c r="I17" s="8"/>
      <c r="J17" s="8"/>
      <c r="K17" s="8"/>
      <c r="L17" s="8"/>
      <c r="M17" s="8">
        <v>0</v>
      </c>
      <c r="N17" s="8">
        <v>0</v>
      </c>
      <c r="O17" s="8">
        <v>0</v>
      </c>
      <c r="P17" s="8">
        <v>0</v>
      </c>
      <c r="Q17" s="8">
        <v>0</v>
      </c>
      <c r="R17" s="8">
        <v>0</v>
      </c>
      <c r="S17" s="8">
        <v>0</v>
      </c>
      <c r="T17" s="8">
        <v>0</v>
      </c>
      <c r="U17" s="8">
        <v>0</v>
      </c>
      <c r="V17" s="8">
        <v>0</v>
      </c>
      <c r="W17" s="8">
        <v>0</v>
      </c>
      <c r="X17" s="8">
        <v>0</v>
      </c>
      <c r="Y17" s="8">
        <f>AH17-X18-W18-V18</f>
        <v>1900</v>
      </c>
      <c r="Z17" s="8"/>
      <c r="AA17" s="8"/>
      <c r="AB17" s="8"/>
      <c r="AC17" s="8"/>
      <c r="AD17" s="8"/>
      <c r="AE17" s="8"/>
      <c r="AF17" s="8"/>
      <c r="AG17" s="8"/>
      <c r="AH17" s="8">
        <v>1900</v>
      </c>
    </row>
    <row r="18" spans="1:34" x14ac:dyDescent="0.3">
      <c r="A18" s="2" t="s">
        <v>124</v>
      </c>
      <c r="B18" s="8">
        <v>-7</v>
      </c>
      <c r="C18" s="8">
        <v>24</v>
      </c>
      <c r="D18" s="8">
        <v>-33</v>
      </c>
      <c r="E18" s="8">
        <v>0</v>
      </c>
      <c r="F18" s="8">
        <v>4</v>
      </c>
      <c r="G18" s="8">
        <v>-4</v>
      </c>
      <c r="H18" s="8">
        <v>5</v>
      </c>
      <c r="I18" s="8">
        <v>1</v>
      </c>
      <c r="J18" s="8">
        <v>0</v>
      </c>
      <c r="K18" s="8">
        <v>0</v>
      </c>
      <c r="L18" s="8">
        <v>0</v>
      </c>
      <c r="M18" s="8">
        <v>0</v>
      </c>
      <c r="N18" s="8">
        <v>0</v>
      </c>
      <c r="O18" s="8">
        <v>0</v>
      </c>
      <c r="P18" s="8">
        <v>0</v>
      </c>
      <c r="Q18" s="8">
        <v>0</v>
      </c>
      <c r="R18" s="8">
        <v>0</v>
      </c>
      <c r="S18" s="8">
        <v>0</v>
      </c>
      <c r="T18" s="8">
        <v>0</v>
      </c>
      <c r="U18" s="8">
        <v>0</v>
      </c>
      <c r="V18" s="8">
        <v>0</v>
      </c>
      <c r="W18" s="8">
        <v>0</v>
      </c>
      <c r="X18" s="8">
        <v>0</v>
      </c>
      <c r="Y18" s="8">
        <v>0</v>
      </c>
      <c r="Z18" s="8"/>
      <c r="AA18" s="8">
        <v>-2</v>
      </c>
      <c r="AB18" s="8">
        <v>-12</v>
      </c>
      <c r="AC18" s="8">
        <v>-16</v>
      </c>
      <c r="AD18" s="8">
        <v>6</v>
      </c>
      <c r="AE18" s="8">
        <v>0</v>
      </c>
      <c r="AF18" s="8">
        <v>0</v>
      </c>
      <c r="AG18" s="8">
        <v>0</v>
      </c>
      <c r="AH18" s="8">
        <v>0</v>
      </c>
    </row>
    <row r="19" spans="1:34" x14ac:dyDescent="0.3">
      <c r="A19" s="2" t="s">
        <v>137</v>
      </c>
      <c r="B19" s="8">
        <v>0</v>
      </c>
      <c r="C19" s="8">
        <v>0</v>
      </c>
      <c r="D19" s="8">
        <v>0</v>
      </c>
      <c r="E19" s="8">
        <v>0</v>
      </c>
      <c r="F19" s="8">
        <v>0</v>
      </c>
      <c r="G19" s="8">
        <v>0</v>
      </c>
      <c r="H19" s="8">
        <v>0</v>
      </c>
      <c r="I19" s="8">
        <v>0</v>
      </c>
      <c r="J19" s="8">
        <v>0</v>
      </c>
      <c r="K19" s="8">
        <v>0</v>
      </c>
      <c r="L19" s="8">
        <v>735</v>
      </c>
      <c r="M19" s="8">
        <v>2202</v>
      </c>
      <c r="N19" s="8">
        <v>2202</v>
      </c>
      <c r="O19" s="8">
        <v>1835</v>
      </c>
      <c r="P19" s="8">
        <v>1907</v>
      </c>
      <c r="Q19" s="8">
        <v>1910</v>
      </c>
      <c r="R19" s="8">
        <v>1286</v>
      </c>
      <c r="S19" s="8">
        <v>751</v>
      </c>
      <c r="T19" s="8">
        <v>737</v>
      </c>
      <c r="U19" s="8">
        <v>-4363.7437699999991</v>
      </c>
      <c r="V19" s="8">
        <v>82</v>
      </c>
      <c r="W19" s="8">
        <v>-46</v>
      </c>
      <c r="X19" s="8">
        <v>145</v>
      </c>
      <c r="Y19" s="8">
        <f t="shared" si="0"/>
        <v>-304</v>
      </c>
      <c r="Z19" s="8"/>
      <c r="AA19" s="8">
        <v>0</v>
      </c>
      <c r="AB19" s="8">
        <v>0</v>
      </c>
      <c r="AC19" s="8">
        <v>0</v>
      </c>
      <c r="AD19" s="8">
        <v>0</v>
      </c>
      <c r="AE19" s="8">
        <v>2937</v>
      </c>
      <c r="AF19" s="8">
        <v>7854</v>
      </c>
      <c r="AG19" s="8">
        <v>-1590</v>
      </c>
      <c r="AH19" s="8">
        <v>-123</v>
      </c>
    </row>
    <row r="20" spans="1:34" x14ac:dyDescent="0.3">
      <c r="A20" s="2" t="s">
        <v>153</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-18</v>
      </c>
      <c r="T20" s="8">
        <v>0</v>
      </c>
      <c r="U20" s="8">
        <v>18</v>
      </c>
      <c r="V20" s="8">
        <v>0</v>
      </c>
      <c r="W20" s="8">
        <v>-22</v>
      </c>
      <c r="X20" s="8">
        <v>0</v>
      </c>
      <c r="Y20" s="8">
        <f t="shared" si="0"/>
        <v>22</v>
      </c>
      <c r="Z20" s="8"/>
      <c r="AA20" s="8">
        <v>0</v>
      </c>
      <c r="AB20" s="8">
        <v>0</v>
      </c>
      <c r="AC20" s="8">
        <v>0</v>
      </c>
      <c r="AD20" s="8">
        <v>0</v>
      </c>
      <c r="AE20" s="8">
        <v>0</v>
      </c>
      <c r="AF20" s="8">
        <v>0</v>
      </c>
      <c r="AG20" s="8">
        <v>0</v>
      </c>
      <c r="AH20" s="8">
        <v>0</v>
      </c>
    </row>
    <row r="21" spans="1:34" x14ac:dyDescent="0.3">
      <c r="A21" s="2" t="s">
        <v>40</v>
      </c>
      <c r="B21" s="8">
        <v>13</v>
      </c>
      <c r="C21" s="8">
        <v>-13</v>
      </c>
      <c r="D21" s="8">
        <v>33</v>
      </c>
      <c r="E21" s="8">
        <v>7</v>
      </c>
      <c r="F21" s="8">
        <v>4</v>
      </c>
      <c r="G21" s="8">
        <v>-1</v>
      </c>
      <c r="H21" s="8">
        <v>27</v>
      </c>
      <c r="I21" s="8">
        <v>-27</v>
      </c>
      <c r="J21" s="8">
        <v>0</v>
      </c>
      <c r="K21" s="8">
        <v>0</v>
      </c>
      <c r="L21" s="8">
        <v>0</v>
      </c>
      <c r="M21" s="8">
        <v>0</v>
      </c>
      <c r="N21" s="8">
        <v>0</v>
      </c>
      <c r="O21" s="8">
        <v>37</v>
      </c>
      <c r="P21" s="8">
        <v>57</v>
      </c>
      <c r="Q21" s="8">
        <v>60</v>
      </c>
      <c r="R21" s="8">
        <v>62</v>
      </c>
      <c r="S21" s="8">
        <v>87</v>
      </c>
      <c r="T21" s="8">
        <v>65</v>
      </c>
      <c r="U21" s="8">
        <v>40</v>
      </c>
      <c r="V21" s="8">
        <v>77</v>
      </c>
      <c r="W21" s="8">
        <v>16</v>
      </c>
      <c r="X21" s="8">
        <v>48</v>
      </c>
      <c r="Y21" s="8">
        <f t="shared" si="0"/>
        <v>47</v>
      </c>
      <c r="Z21" s="8"/>
      <c r="AA21" s="8">
        <v>0</v>
      </c>
      <c r="AB21" s="8">
        <v>0</v>
      </c>
      <c r="AC21" s="8">
        <v>40</v>
      </c>
      <c r="AD21" s="8">
        <v>3</v>
      </c>
      <c r="AE21" s="8">
        <v>0</v>
      </c>
      <c r="AF21" s="8">
        <v>154</v>
      </c>
      <c r="AG21" s="8">
        <v>254</v>
      </c>
      <c r="AH21" s="8">
        <v>188</v>
      </c>
    </row>
    <row r="22" spans="1:34" x14ac:dyDescent="0.3">
      <c r="A22" s="2" t="s">
        <v>176</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f t="shared" si="0"/>
        <v>-6390</v>
      </c>
      <c r="Z22" s="8"/>
      <c r="AA22" s="8">
        <v>0</v>
      </c>
      <c r="AB22" s="8">
        <v>0</v>
      </c>
      <c r="AC22" s="8">
        <v>0</v>
      </c>
      <c r="AD22" s="8">
        <v>0</v>
      </c>
      <c r="AE22" s="8">
        <v>0</v>
      </c>
      <c r="AF22" s="8">
        <v>0</v>
      </c>
      <c r="AG22" s="8">
        <v>0</v>
      </c>
      <c r="AH22" s="8">
        <v>-6390</v>
      </c>
    </row>
    <row r="23" spans="1:34" x14ac:dyDescent="0.3">
      <c r="B23" s="8"/>
      <c r="C23" s="8"/>
      <c r="D23" s="8"/>
      <c r="E23" s="8"/>
      <c r="F23" s="8"/>
      <c r="G23" s="8"/>
      <c r="H23" s="8"/>
      <c r="I23" s="8"/>
      <c r="J23" s="8"/>
      <c r="K23" s="8"/>
      <c r="L23" s="8"/>
      <c r="M23" s="8"/>
      <c r="N23" s="8"/>
      <c r="O23" s="8"/>
      <c r="P23" s="8"/>
      <c r="Q23" s="8"/>
      <c r="R23" s="8"/>
      <c r="S23" s="8">
        <v>0</v>
      </c>
      <c r="T23" s="8">
        <v>0</v>
      </c>
      <c r="U23" s="8"/>
      <c r="V23" s="8"/>
      <c r="W23" s="8"/>
      <c r="X23" s="8"/>
      <c r="Y23" s="8"/>
      <c r="Z23" s="8"/>
      <c r="AA23" s="8"/>
      <c r="AB23" s="8"/>
      <c r="AC23" s="8"/>
      <c r="AD23" s="8"/>
      <c r="AE23" s="8"/>
      <c r="AF23" s="8"/>
      <c r="AG23" s="8"/>
    </row>
    <row r="24" spans="1:34" x14ac:dyDescent="0.3">
      <c r="A24" s="17" t="s">
        <v>146</v>
      </c>
      <c r="B24" s="18">
        <v>845</v>
      </c>
      <c r="C24" s="18">
        <v>935</v>
      </c>
      <c r="D24" s="18">
        <v>534</v>
      </c>
      <c r="E24" s="18">
        <v>-619</v>
      </c>
      <c r="F24" s="18">
        <v>1506</v>
      </c>
      <c r="G24" s="18">
        <v>-198.11759604191127</v>
      </c>
      <c r="H24" s="18">
        <v>-181</v>
      </c>
      <c r="I24" s="18">
        <v>1499</v>
      </c>
      <c r="J24" s="18">
        <v>1005</v>
      </c>
      <c r="K24" s="18">
        <v>14010.788999999999</v>
      </c>
      <c r="L24" s="18">
        <v>-2708.7889999999979</v>
      </c>
      <c r="M24" s="18">
        <v>-7601</v>
      </c>
      <c r="N24" s="18">
        <v>308</v>
      </c>
      <c r="O24" s="18">
        <v>3182</v>
      </c>
      <c r="P24" s="18">
        <v>-2174</v>
      </c>
      <c r="Q24" s="18">
        <v>-5027</v>
      </c>
      <c r="R24" s="18">
        <v>-556</v>
      </c>
      <c r="S24" s="18">
        <v>-2493</v>
      </c>
      <c r="T24" s="18">
        <v>3922</v>
      </c>
      <c r="U24" s="18">
        <v>-4881.2734300000002</v>
      </c>
      <c r="V24" s="18">
        <v>-1777</v>
      </c>
      <c r="W24" s="18">
        <v>-741</v>
      </c>
      <c r="X24" s="18">
        <f>SUM(X25:X37)</f>
        <v>6375</v>
      </c>
      <c r="Y24" s="18">
        <f>SUM(Y25:Y37)</f>
        <v>-78817</v>
      </c>
      <c r="Z24" s="8"/>
      <c r="AA24" s="18">
        <v>1296</v>
      </c>
      <c r="AB24" s="18">
        <v>1290</v>
      </c>
      <c r="AC24" s="18">
        <v>1695</v>
      </c>
      <c r="AD24" s="18">
        <v>2300</v>
      </c>
      <c r="AE24" s="18">
        <v>4706</v>
      </c>
      <c r="AF24" s="18">
        <v>-3711</v>
      </c>
      <c r="AG24" s="18">
        <f>SUM(AG25:AG37)</f>
        <v>-4006.2734299999997</v>
      </c>
      <c r="AH24" s="18">
        <f>SUM(AH25:AH37)</f>
        <v>-74960</v>
      </c>
    </row>
    <row r="25" spans="1:34" x14ac:dyDescent="0.3">
      <c r="A25" s="2" t="s">
        <v>14</v>
      </c>
      <c r="B25" s="8">
        <v>-212</v>
      </c>
      <c r="C25" s="8">
        <v>-198</v>
      </c>
      <c r="D25" s="8">
        <v>-356</v>
      </c>
      <c r="E25" s="8">
        <v>-569</v>
      </c>
      <c r="F25" s="40">
        <v>-1337.4170000000013</v>
      </c>
      <c r="G25" s="8">
        <v>50</v>
      </c>
      <c r="H25" s="8">
        <v>-243</v>
      </c>
      <c r="I25" s="8">
        <v>396</v>
      </c>
      <c r="J25" s="8">
        <v>-2689</v>
      </c>
      <c r="K25" s="8">
        <v>1368.6610000000001</v>
      </c>
      <c r="L25" s="8">
        <v>202.33899999999994</v>
      </c>
      <c r="M25" s="8">
        <v>435</v>
      </c>
      <c r="N25" s="8">
        <v>-349</v>
      </c>
      <c r="O25" s="8">
        <v>1239</v>
      </c>
      <c r="P25" s="8">
        <v>-282</v>
      </c>
      <c r="Q25" s="8">
        <v>601</v>
      </c>
      <c r="R25" s="8">
        <v>-1328</v>
      </c>
      <c r="S25" s="8">
        <v>13</v>
      </c>
      <c r="T25" s="8">
        <v>946</v>
      </c>
      <c r="U25" s="8">
        <v>-66</v>
      </c>
      <c r="V25" s="8">
        <v>-961</v>
      </c>
      <c r="W25" s="8">
        <v>601</v>
      </c>
      <c r="X25" s="8">
        <v>827</v>
      </c>
      <c r="Y25" s="8">
        <f t="shared" ref="Y25:Y36" si="1">AH25-X25-W25-V25</f>
        <v>-9082</v>
      </c>
      <c r="Z25" s="8"/>
      <c r="AA25" s="8">
        <v>-1092</v>
      </c>
      <c r="AB25" s="8">
        <v>-321</v>
      </c>
      <c r="AC25" s="8">
        <v>-1335</v>
      </c>
      <c r="AD25" s="8">
        <v>-1134</v>
      </c>
      <c r="AE25" s="8">
        <v>-683</v>
      </c>
      <c r="AF25" s="8">
        <v>1209</v>
      </c>
      <c r="AG25" s="8">
        <v>-435</v>
      </c>
      <c r="AH25" s="8">
        <v>-8615</v>
      </c>
    </row>
    <row r="26" spans="1:34" x14ac:dyDescent="0.3">
      <c r="A26" s="2" t="s">
        <v>15</v>
      </c>
      <c r="B26" s="8">
        <v>-5</v>
      </c>
      <c r="C26" s="8">
        <v>-169</v>
      </c>
      <c r="D26" s="8">
        <v>-67</v>
      </c>
      <c r="E26" s="8">
        <v>-231</v>
      </c>
      <c r="F26" s="40">
        <v>-99.88240395808873</v>
      </c>
      <c r="G26" s="8">
        <v>425.88240395808873</v>
      </c>
      <c r="H26" s="8">
        <v>131</v>
      </c>
      <c r="I26" s="8">
        <v>-112</v>
      </c>
      <c r="J26" s="8">
        <v>182</v>
      </c>
      <c r="K26" s="8">
        <v>-1022.543</v>
      </c>
      <c r="L26" s="8">
        <v>-103.45699999999999</v>
      </c>
      <c r="M26" s="8">
        <v>-766</v>
      </c>
      <c r="N26" s="8">
        <v>230</v>
      </c>
      <c r="O26" s="8">
        <v>-715</v>
      </c>
      <c r="P26" s="8">
        <v>123</v>
      </c>
      <c r="Q26" s="8">
        <v>-2382</v>
      </c>
      <c r="R26" s="8">
        <v>-52</v>
      </c>
      <c r="S26" s="8">
        <v>-1231</v>
      </c>
      <c r="T26" s="8">
        <v>3020</v>
      </c>
      <c r="U26" s="8">
        <v>-1095</v>
      </c>
      <c r="V26" s="8">
        <v>-1628</v>
      </c>
      <c r="W26" s="8">
        <v>-1568</v>
      </c>
      <c r="X26" s="8">
        <v>2633</v>
      </c>
      <c r="Y26" s="8">
        <f t="shared" si="1"/>
        <v>5364</v>
      </c>
      <c r="Z26" s="8"/>
      <c r="AA26" s="8">
        <v>-191</v>
      </c>
      <c r="AB26" s="8">
        <v>56</v>
      </c>
      <c r="AC26" s="8">
        <v>-472</v>
      </c>
      <c r="AD26" s="8">
        <v>19</v>
      </c>
      <c r="AE26" s="8">
        <v>-1710</v>
      </c>
      <c r="AF26" s="8">
        <v>-2744</v>
      </c>
      <c r="AG26" s="8">
        <v>-690</v>
      </c>
      <c r="AH26" s="8">
        <v>4801</v>
      </c>
    </row>
    <row r="27" spans="1:34" x14ac:dyDescent="0.3">
      <c r="A27" s="2" t="s">
        <v>16</v>
      </c>
      <c r="B27" s="8">
        <v>-15</v>
      </c>
      <c r="C27" s="8">
        <v>-2</v>
      </c>
      <c r="D27" s="8">
        <v>-18</v>
      </c>
      <c r="E27" s="8">
        <v>17</v>
      </c>
      <c r="F27" s="40">
        <v>-2.9500000000000028</v>
      </c>
      <c r="G27" s="8">
        <v>-1</v>
      </c>
      <c r="H27" s="8">
        <v>-20</v>
      </c>
      <c r="I27" s="8">
        <v>-7</v>
      </c>
      <c r="J27" s="8">
        <v>64</v>
      </c>
      <c r="K27" s="8">
        <v>-4.4500000000000028</v>
      </c>
      <c r="L27" s="8">
        <v>-1.5499999999999972</v>
      </c>
      <c r="M27" s="8">
        <v>-5</v>
      </c>
      <c r="N27" s="8">
        <v>-4</v>
      </c>
      <c r="O27" s="8">
        <v>-2</v>
      </c>
      <c r="P27" s="8">
        <v>13</v>
      </c>
      <c r="Q27" s="8">
        <v>2</v>
      </c>
      <c r="R27" s="8">
        <v>3</v>
      </c>
      <c r="S27" s="8">
        <v>-2</v>
      </c>
      <c r="T27" s="8">
        <v>4</v>
      </c>
      <c r="U27" s="8">
        <v>-5</v>
      </c>
      <c r="V27" s="8">
        <v>0</v>
      </c>
      <c r="W27" s="8">
        <v>1</v>
      </c>
      <c r="X27" s="8">
        <v>0</v>
      </c>
      <c r="Y27" s="8">
        <f t="shared" si="1"/>
        <v>-1</v>
      </c>
      <c r="Z27" s="8"/>
      <c r="AA27" s="8">
        <v>29</v>
      </c>
      <c r="AB27" s="8">
        <v>12</v>
      </c>
      <c r="AC27" s="8">
        <v>-18</v>
      </c>
      <c r="AD27" s="8">
        <v>-31</v>
      </c>
      <c r="AE27" s="8">
        <v>53</v>
      </c>
      <c r="AF27" s="8">
        <v>9</v>
      </c>
      <c r="AG27" s="8">
        <v>0</v>
      </c>
      <c r="AH27" s="8">
        <v>0</v>
      </c>
    </row>
    <row r="28" spans="1:34" x14ac:dyDescent="0.3">
      <c r="A28" s="2" t="s">
        <v>179</v>
      </c>
      <c r="B28" s="8"/>
      <c r="C28" s="8"/>
      <c r="D28" s="8"/>
      <c r="E28" s="8"/>
      <c r="F28" s="40"/>
      <c r="G28" s="8"/>
      <c r="H28" s="8"/>
      <c r="I28" s="8"/>
      <c r="J28" s="8"/>
      <c r="K28" s="8"/>
      <c r="L28" s="8"/>
      <c r="M28" s="8">
        <v>0</v>
      </c>
      <c r="N28" s="8">
        <v>0</v>
      </c>
      <c r="O28" s="8">
        <v>0</v>
      </c>
      <c r="P28" s="8">
        <v>0</v>
      </c>
      <c r="Q28" s="8">
        <v>0</v>
      </c>
      <c r="R28" s="8">
        <v>0</v>
      </c>
      <c r="S28" s="8">
        <v>0</v>
      </c>
      <c r="T28" s="8">
        <v>0</v>
      </c>
      <c r="U28" s="8">
        <v>0</v>
      </c>
      <c r="V28" s="8">
        <v>0</v>
      </c>
      <c r="W28" s="8">
        <v>0</v>
      </c>
      <c r="X28" s="8">
        <v>0</v>
      </c>
      <c r="Y28" s="8">
        <v>-14142</v>
      </c>
      <c r="Z28" s="8"/>
      <c r="AA28" s="8">
        <v>0</v>
      </c>
      <c r="AB28" s="8">
        <v>0</v>
      </c>
      <c r="AC28" s="8">
        <v>0</v>
      </c>
      <c r="AD28" s="8">
        <v>0</v>
      </c>
      <c r="AE28" s="8">
        <v>0</v>
      </c>
      <c r="AF28" s="8">
        <v>0</v>
      </c>
      <c r="AG28" s="8">
        <v>0</v>
      </c>
      <c r="AH28" s="8">
        <v>-14142</v>
      </c>
    </row>
    <row r="29" spans="1:34" x14ac:dyDescent="0.3">
      <c r="A29" s="2" t="s">
        <v>177</v>
      </c>
      <c r="B29" s="8"/>
      <c r="C29" s="8"/>
      <c r="D29" s="8"/>
      <c r="E29" s="8"/>
      <c r="F29" s="40"/>
      <c r="G29" s="8"/>
      <c r="H29" s="8"/>
      <c r="I29" s="8"/>
      <c r="J29" s="8"/>
      <c r="K29" s="8"/>
      <c r="L29" s="8"/>
      <c r="M29" s="8">
        <v>0</v>
      </c>
      <c r="N29" s="8">
        <v>0</v>
      </c>
      <c r="O29" s="8">
        <v>0</v>
      </c>
      <c r="P29" s="8">
        <v>0</v>
      </c>
      <c r="Q29" s="8">
        <v>0</v>
      </c>
      <c r="R29" s="8">
        <v>0</v>
      </c>
      <c r="S29" s="8">
        <v>0</v>
      </c>
      <c r="T29" s="8">
        <v>0</v>
      </c>
      <c r="U29" s="8">
        <v>0</v>
      </c>
      <c r="V29" s="8">
        <v>0</v>
      </c>
      <c r="W29" s="8">
        <v>0</v>
      </c>
      <c r="X29" s="8">
        <v>0</v>
      </c>
      <c r="Y29" s="8">
        <f t="shared" si="1"/>
        <v>-85</v>
      </c>
      <c r="Z29" s="8"/>
      <c r="AA29" s="8">
        <v>0</v>
      </c>
      <c r="AB29" s="8">
        <v>0</v>
      </c>
      <c r="AC29" s="8">
        <v>0</v>
      </c>
      <c r="AD29" s="8">
        <v>0</v>
      </c>
      <c r="AE29" s="8">
        <v>0</v>
      </c>
      <c r="AF29" s="8">
        <v>0</v>
      </c>
      <c r="AG29" s="8">
        <v>0</v>
      </c>
      <c r="AH29" s="8">
        <v>-85</v>
      </c>
    </row>
    <row r="30" spans="1:34" x14ac:dyDescent="0.3">
      <c r="A30" s="2" t="s">
        <v>17</v>
      </c>
      <c r="B30" s="8">
        <v>-31</v>
      </c>
      <c r="C30" s="8">
        <v>-32</v>
      </c>
      <c r="D30" s="8">
        <v>-42</v>
      </c>
      <c r="E30" s="8">
        <v>24</v>
      </c>
      <c r="F30" s="40">
        <v>-51.58499999999998</v>
      </c>
      <c r="G30" s="8">
        <v>-121</v>
      </c>
      <c r="H30" s="8">
        <v>-62</v>
      </c>
      <c r="I30" s="8">
        <v>-462</v>
      </c>
      <c r="J30" s="8">
        <v>-1667</v>
      </c>
      <c r="K30" s="8">
        <v>2025.126</v>
      </c>
      <c r="L30" s="8">
        <v>44.874000000000024</v>
      </c>
      <c r="M30" s="8">
        <v>2</v>
      </c>
      <c r="N30" s="8">
        <v>-191</v>
      </c>
      <c r="O30" s="8">
        <v>-58</v>
      </c>
      <c r="P30" s="8">
        <v>-150</v>
      </c>
      <c r="Q30" s="8">
        <v>283</v>
      </c>
      <c r="R30" s="8">
        <v>-290</v>
      </c>
      <c r="S30" s="8">
        <v>-18</v>
      </c>
      <c r="T30" s="8">
        <v>159</v>
      </c>
      <c r="U30" s="8">
        <v>-262</v>
      </c>
      <c r="V30" s="8">
        <v>-198</v>
      </c>
      <c r="W30" s="8">
        <v>-847</v>
      </c>
      <c r="X30" s="8">
        <v>686</v>
      </c>
      <c r="Y30" s="8">
        <f t="shared" si="1"/>
        <v>-62652</v>
      </c>
      <c r="Z30" s="8"/>
      <c r="AA30" s="8">
        <v>78</v>
      </c>
      <c r="AB30" s="8">
        <v>-44</v>
      </c>
      <c r="AC30" s="8">
        <v>-81</v>
      </c>
      <c r="AD30" s="8">
        <v>-697</v>
      </c>
      <c r="AE30" s="8">
        <v>405</v>
      </c>
      <c r="AF30" s="8">
        <v>-116</v>
      </c>
      <c r="AG30" s="8">
        <v>-410</v>
      </c>
      <c r="AH30" s="8">
        <v>-63011</v>
      </c>
    </row>
    <row r="31" spans="1:34" x14ac:dyDescent="0.3">
      <c r="A31" s="2" t="s">
        <v>23</v>
      </c>
      <c r="B31" s="8">
        <v>274</v>
      </c>
      <c r="C31" s="8">
        <v>406</v>
      </c>
      <c r="D31" s="8">
        <v>279</v>
      </c>
      <c r="E31" s="8">
        <v>65</v>
      </c>
      <c r="F31" s="40">
        <v>2178.433</v>
      </c>
      <c r="G31" s="8">
        <v>-965</v>
      </c>
      <c r="H31" s="8">
        <v>269</v>
      </c>
      <c r="I31" s="8">
        <v>2132</v>
      </c>
      <c r="J31" s="8">
        <v>4627</v>
      </c>
      <c r="K31" s="8">
        <v>9187.7409999999982</v>
      </c>
      <c r="L31" s="8">
        <v>-4244.7409999999982</v>
      </c>
      <c r="M31" s="8">
        <v>-5524</v>
      </c>
      <c r="N31" s="8">
        <v>-709</v>
      </c>
      <c r="O31" s="8">
        <v>1098</v>
      </c>
      <c r="P31" s="8">
        <v>-2141</v>
      </c>
      <c r="Q31" s="8">
        <v>-1744</v>
      </c>
      <c r="R31" s="8">
        <v>1060</v>
      </c>
      <c r="S31" s="8">
        <v>397</v>
      </c>
      <c r="T31" s="8">
        <v>-1294</v>
      </c>
      <c r="U31" s="8">
        <v>-228</v>
      </c>
      <c r="V31" s="8">
        <v>1010</v>
      </c>
      <c r="W31" s="8">
        <v>-446</v>
      </c>
      <c r="X31" s="8">
        <v>685</v>
      </c>
      <c r="Y31" s="8">
        <f t="shared" si="1"/>
        <v>-1693</v>
      </c>
      <c r="Z31" s="8"/>
      <c r="AA31" s="8">
        <v>602</v>
      </c>
      <c r="AB31" s="8">
        <v>-151</v>
      </c>
      <c r="AC31" s="8">
        <v>1024</v>
      </c>
      <c r="AD31" s="8">
        <v>3614</v>
      </c>
      <c r="AE31" s="8">
        <v>4046</v>
      </c>
      <c r="AF31" s="8">
        <v>-3496</v>
      </c>
      <c r="AG31" s="8">
        <v>-65</v>
      </c>
      <c r="AH31" s="8">
        <v>-444</v>
      </c>
    </row>
    <row r="32" spans="1:34" x14ac:dyDescent="0.3">
      <c r="A32" s="2" t="s">
        <v>25</v>
      </c>
      <c r="B32" s="8">
        <v>71</v>
      </c>
      <c r="C32" s="8">
        <v>-22</v>
      </c>
      <c r="D32" s="8">
        <v>-98</v>
      </c>
      <c r="E32" s="8">
        <v>370</v>
      </c>
      <c r="F32" s="40">
        <v>552.21784101113576</v>
      </c>
      <c r="G32" s="8">
        <v>241</v>
      </c>
      <c r="H32" s="8">
        <v>-975</v>
      </c>
      <c r="I32" s="8">
        <v>33</v>
      </c>
      <c r="J32" s="8">
        <v>-29</v>
      </c>
      <c r="K32" s="8">
        <v>485.95299999999997</v>
      </c>
      <c r="L32" s="8">
        <v>-253.95299999999997</v>
      </c>
      <c r="M32" s="8">
        <v>-2</v>
      </c>
      <c r="N32" s="8">
        <v>146</v>
      </c>
      <c r="O32" s="8">
        <v>-195</v>
      </c>
      <c r="P32" s="8">
        <v>-75</v>
      </c>
      <c r="Q32" s="8">
        <v>-299</v>
      </c>
      <c r="R32" s="8">
        <v>123</v>
      </c>
      <c r="S32" s="8">
        <v>62</v>
      </c>
      <c r="T32" s="8">
        <v>383</v>
      </c>
      <c r="U32" s="8">
        <v>-1816</v>
      </c>
      <c r="V32" s="8">
        <v>1133</v>
      </c>
      <c r="W32" s="8">
        <v>1310</v>
      </c>
      <c r="X32" s="8">
        <v>2107</v>
      </c>
      <c r="Y32" s="8">
        <f t="shared" si="1"/>
        <v>-2394</v>
      </c>
      <c r="Z32" s="8"/>
      <c r="AA32" s="8">
        <v>357</v>
      </c>
      <c r="AB32" s="8">
        <v>-282</v>
      </c>
      <c r="AC32" s="8">
        <v>321</v>
      </c>
      <c r="AD32" s="8">
        <v>-149</v>
      </c>
      <c r="AE32" s="8">
        <v>201</v>
      </c>
      <c r="AF32" s="8">
        <v>-423</v>
      </c>
      <c r="AG32" s="8">
        <v>84</v>
      </c>
      <c r="AH32" s="8">
        <v>2156</v>
      </c>
    </row>
    <row r="33" spans="1:34" x14ac:dyDescent="0.3">
      <c r="A33" s="2" t="s">
        <v>24</v>
      </c>
      <c r="B33" s="8">
        <v>161</v>
      </c>
      <c r="C33" s="8">
        <v>458</v>
      </c>
      <c r="D33" s="8">
        <v>157</v>
      </c>
      <c r="E33" s="8">
        <v>-493</v>
      </c>
      <c r="F33" s="40">
        <v>1021.1589999999999</v>
      </c>
      <c r="G33" s="8">
        <v>36</v>
      </c>
      <c r="H33" s="8">
        <v>569</v>
      </c>
      <c r="I33" s="8">
        <v>-769</v>
      </c>
      <c r="J33" s="8">
        <v>1099</v>
      </c>
      <c r="K33" s="8">
        <v>1438.3679999999999</v>
      </c>
      <c r="L33" s="8">
        <v>1418.6320000000001</v>
      </c>
      <c r="M33" s="8">
        <v>-1794</v>
      </c>
      <c r="N33" s="8">
        <v>1776</v>
      </c>
      <c r="O33" s="8">
        <v>815</v>
      </c>
      <c r="P33" s="8">
        <v>569</v>
      </c>
      <c r="Q33" s="8">
        <v>-1852</v>
      </c>
      <c r="R33" s="8">
        <v>1528</v>
      </c>
      <c r="S33" s="8">
        <v>-2078</v>
      </c>
      <c r="T33" s="8">
        <v>201</v>
      </c>
      <c r="U33" s="8">
        <v>-997</v>
      </c>
      <c r="V33" s="8">
        <v>15</v>
      </c>
      <c r="W33" s="8">
        <v>671</v>
      </c>
      <c r="X33" s="8">
        <v>-1508</v>
      </c>
      <c r="Y33" s="8">
        <f t="shared" si="1"/>
        <v>-2404</v>
      </c>
      <c r="Z33" s="8"/>
      <c r="AA33" s="8">
        <v>521</v>
      </c>
      <c r="AB33" s="8">
        <v>-186</v>
      </c>
      <c r="AC33" s="8">
        <v>283</v>
      </c>
      <c r="AD33" s="8">
        <v>857</v>
      </c>
      <c r="AE33" s="8">
        <v>2162</v>
      </c>
      <c r="AF33" s="8">
        <v>1308</v>
      </c>
      <c r="AG33" s="8">
        <v>-1346</v>
      </c>
      <c r="AH33" s="8">
        <v>-3226</v>
      </c>
    </row>
    <row r="34" spans="1:34" x14ac:dyDescent="0.3">
      <c r="A34" s="2" t="s">
        <v>26</v>
      </c>
      <c r="B34" s="8">
        <v>547</v>
      </c>
      <c r="C34" s="8">
        <v>506</v>
      </c>
      <c r="D34" s="8">
        <v>473</v>
      </c>
      <c r="E34" s="8">
        <v>502</v>
      </c>
      <c r="F34" s="40">
        <v>-785.79099999999926</v>
      </c>
      <c r="G34" s="8">
        <v>428</v>
      </c>
      <c r="H34" s="8">
        <v>-515</v>
      </c>
      <c r="I34" s="8">
        <v>299</v>
      </c>
      <c r="J34" s="8">
        <v>-416</v>
      </c>
      <c r="K34" s="8">
        <v>126.67000000000007</v>
      </c>
      <c r="L34" s="8">
        <v>-52.670000000000073</v>
      </c>
      <c r="M34" s="8">
        <v>-344</v>
      </c>
      <c r="N34" s="8">
        <v>63</v>
      </c>
      <c r="O34" s="8">
        <v>120</v>
      </c>
      <c r="P34" s="8">
        <v>-246</v>
      </c>
      <c r="Q34" s="8">
        <v>-391</v>
      </c>
      <c r="R34" s="8">
        <v>172</v>
      </c>
      <c r="S34" s="8">
        <v>27</v>
      </c>
      <c r="T34" s="8">
        <v>10</v>
      </c>
      <c r="U34" s="8">
        <v>141</v>
      </c>
      <c r="V34" s="8">
        <v>-176</v>
      </c>
      <c r="W34" s="8">
        <v>-657</v>
      </c>
      <c r="X34" s="8">
        <v>-843</v>
      </c>
      <c r="Y34" s="8">
        <f t="shared" si="1"/>
        <v>-92</v>
      </c>
      <c r="Z34" s="8"/>
      <c r="AA34" s="8">
        <v>952</v>
      </c>
      <c r="AB34" s="8">
        <v>1692</v>
      </c>
      <c r="AC34" s="8">
        <v>2028</v>
      </c>
      <c r="AD34" s="8">
        <v>-574</v>
      </c>
      <c r="AE34" s="8">
        <v>-686</v>
      </c>
      <c r="AF34" s="8">
        <v>-454</v>
      </c>
      <c r="AG34" s="8">
        <v>350</v>
      </c>
      <c r="AH34" s="8">
        <v>-1768</v>
      </c>
    </row>
    <row r="35" spans="1:34" x14ac:dyDescent="0.3">
      <c r="A35" s="2" t="s">
        <v>27</v>
      </c>
      <c r="B35" s="8">
        <v>88</v>
      </c>
      <c r="C35" s="8">
        <v>-15</v>
      </c>
      <c r="D35" s="8">
        <v>216</v>
      </c>
      <c r="E35" s="8">
        <v>-313</v>
      </c>
      <c r="F35" s="40">
        <v>35.602000000000046</v>
      </c>
      <c r="G35" s="8">
        <v>-290</v>
      </c>
      <c r="H35" s="8">
        <v>695</v>
      </c>
      <c r="I35" s="8">
        <v>-46</v>
      </c>
      <c r="J35" s="8">
        <v>-166</v>
      </c>
      <c r="K35" s="8">
        <v>405.26300000000015</v>
      </c>
      <c r="L35" s="8">
        <v>281.73699999999985</v>
      </c>
      <c r="M35" s="8">
        <v>397</v>
      </c>
      <c r="N35" s="8">
        <v>-654</v>
      </c>
      <c r="O35" s="8">
        <v>880</v>
      </c>
      <c r="P35" s="8">
        <v>15</v>
      </c>
      <c r="Q35" s="8">
        <v>755</v>
      </c>
      <c r="R35" s="8">
        <v>-1772</v>
      </c>
      <c r="S35" s="8">
        <v>337</v>
      </c>
      <c r="T35" s="8">
        <v>493</v>
      </c>
      <c r="U35" s="8">
        <v>-557</v>
      </c>
      <c r="V35" s="8">
        <v>-972</v>
      </c>
      <c r="W35" s="8">
        <v>194</v>
      </c>
      <c r="X35" s="8">
        <v>1788</v>
      </c>
      <c r="Y35" s="8">
        <f t="shared" si="1"/>
        <v>8659</v>
      </c>
      <c r="Z35" s="8"/>
      <c r="AA35" s="8">
        <v>40</v>
      </c>
      <c r="AB35" s="8">
        <v>483</v>
      </c>
      <c r="AC35" s="8">
        <v>-24</v>
      </c>
      <c r="AD35" s="8">
        <v>395</v>
      </c>
      <c r="AE35" s="8">
        <v>918</v>
      </c>
      <c r="AF35" s="8">
        <v>996</v>
      </c>
      <c r="AG35" s="8">
        <v>-1498</v>
      </c>
      <c r="AH35" s="8">
        <v>9669</v>
      </c>
    </row>
    <row r="36" spans="1:34" x14ac:dyDescent="0.3">
      <c r="A36" s="2" t="s">
        <v>41</v>
      </c>
      <c r="B36" s="8">
        <v>-33</v>
      </c>
      <c r="C36" s="8">
        <v>3</v>
      </c>
      <c r="D36" s="8">
        <v>-10</v>
      </c>
      <c r="E36" s="8">
        <v>9</v>
      </c>
      <c r="F36" s="40">
        <v>-3</v>
      </c>
      <c r="G36" s="8">
        <v>-2</v>
      </c>
      <c r="H36" s="8">
        <v>-30</v>
      </c>
      <c r="I36" s="8">
        <v>35</v>
      </c>
      <c r="J36" s="8" t="s">
        <v>35</v>
      </c>
      <c r="K36" s="8" t="s">
        <v>131</v>
      </c>
      <c r="L36" s="8">
        <v>0</v>
      </c>
      <c r="M36" s="8">
        <v>0</v>
      </c>
      <c r="N36" s="8">
        <v>0</v>
      </c>
      <c r="O36" s="8">
        <v>0</v>
      </c>
      <c r="P36" s="8">
        <v>0</v>
      </c>
      <c r="Q36" s="8">
        <v>0</v>
      </c>
      <c r="R36" s="8">
        <v>0</v>
      </c>
      <c r="S36" s="8">
        <v>0</v>
      </c>
      <c r="T36" s="8">
        <v>0</v>
      </c>
      <c r="U36" s="8">
        <v>3.7265700000000646</v>
      </c>
      <c r="V36" s="8">
        <v>0</v>
      </c>
      <c r="W36" s="8">
        <v>0</v>
      </c>
      <c r="X36" s="8">
        <v>0</v>
      </c>
      <c r="Y36" s="8">
        <f t="shared" si="1"/>
        <v>-295</v>
      </c>
      <c r="Z36" s="8"/>
      <c r="AA36" s="8">
        <v>0</v>
      </c>
      <c r="AB36" s="8">
        <v>31</v>
      </c>
      <c r="AC36" s="8">
        <v>-31</v>
      </c>
      <c r="AD36" s="8">
        <v>0</v>
      </c>
      <c r="AE36" s="8">
        <v>0</v>
      </c>
      <c r="AF36" s="8">
        <v>0</v>
      </c>
      <c r="AG36" s="8">
        <v>3.7265700000000646</v>
      </c>
      <c r="AH36" s="8">
        <v>-295</v>
      </c>
    </row>
    <row r="37" spans="1:34" x14ac:dyDescent="0.3">
      <c r="B37" s="8"/>
      <c r="C37" s="8"/>
      <c r="D37" s="8"/>
      <c r="E37" s="8"/>
      <c r="F37" s="8"/>
      <c r="G37" s="8"/>
      <c r="H37" s="8"/>
      <c r="I37" s="8"/>
      <c r="J37" s="8"/>
      <c r="K37" s="8"/>
      <c r="L37" s="8"/>
      <c r="M37" s="8"/>
      <c r="N37" s="8"/>
      <c r="O37" s="8"/>
      <c r="P37" s="8"/>
      <c r="Q37" s="8"/>
      <c r="R37" s="8"/>
      <c r="S37" s="8">
        <v>0</v>
      </c>
      <c r="T37" s="8">
        <v>0</v>
      </c>
      <c r="U37" s="8"/>
      <c r="V37" s="8"/>
      <c r="W37" s="8"/>
      <c r="X37" s="8"/>
      <c r="Y37" s="8"/>
      <c r="Z37" s="8"/>
      <c r="AA37" s="8"/>
      <c r="AB37" s="8"/>
      <c r="AC37" s="8"/>
      <c r="AD37" s="8"/>
      <c r="AE37" s="8"/>
      <c r="AF37" s="8"/>
      <c r="AG37" s="8"/>
    </row>
    <row r="38" spans="1:34" x14ac:dyDescent="0.3">
      <c r="A38" s="17" t="s">
        <v>42</v>
      </c>
      <c r="B38" s="18">
        <v>583</v>
      </c>
      <c r="C38" s="18">
        <v>59</v>
      </c>
      <c r="D38" s="18">
        <v>-62</v>
      </c>
      <c r="E38" s="18">
        <v>-1391</v>
      </c>
      <c r="F38" s="18">
        <v>1875</v>
      </c>
      <c r="G38" s="18">
        <v>208.88240395808873</v>
      </c>
      <c r="H38" s="18">
        <v>1392</v>
      </c>
      <c r="I38" s="18">
        <v>-1289</v>
      </c>
      <c r="J38" s="18">
        <v>-4491</v>
      </c>
      <c r="K38" s="18">
        <v>-3739.0738799999872</v>
      </c>
      <c r="L38" s="18">
        <v>-12569.926120000015</v>
      </c>
      <c r="M38" s="18">
        <v>-12226</v>
      </c>
      <c r="N38" s="18">
        <v>-1029</v>
      </c>
      <c r="O38" s="18">
        <v>-3514</v>
      </c>
      <c r="P38" s="18">
        <v>-2584</v>
      </c>
      <c r="Q38" s="18">
        <v>-3297</v>
      </c>
      <c r="R38" s="18">
        <v>-681</v>
      </c>
      <c r="S38" s="18">
        <v>567</v>
      </c>
      <c r="T38" s="18">
        <v>9678</v>
      </c>
      <c r="U38" s="18">
        <v>2.9828000000006796</v>
      </c>
      <c r="V38" s="18">
        <v>2511.1468999999997</v>
      </c>
      <c r="W38" s="18">
        <f>W7+W8+W24+W10</f>
        <v>7075.8531000000003</v>
      </c>
      <c r="X38" s="18">
        <f>X7+X8+X24+X10</f>
        <v>11737</v>
      </c>
      <c r="Y38" s="18">
        <f>Y7+Y8+Y24+Y10</f>
        <v>13855</v>
      </c>
      <c r="Z38" s="8"/>
      <c r="AA38" s="18">
        <v>-8932</v>
      </c>
      <c r="AB38" s="18">
        <v>-5331</v>
      </c>
      <c r="AC38" s="18">
        <v>-811</v>
      </c>
      <c r="AD38" s="18">
        <v>1861</v>
      </c>
      <c r="AE38" s="18">
        <v>-33026</v>
      </c>
      <c r="AF38" s="18">
        <v>-10423</v>
      </c>
      <c r="AG38" s="18">
        <f>AG8+AG10+AG24</f>
        <v>9568.7265700000007</v>
      </c>
      <c r="AH38" s="18">
        <f>AH7+AH8+AH24+AH10</f>
        <v>21900</v>
      </c>
    </row>
    <row r="39" spans="1:34" x14ac:dyDescent="0.3">
      <c r="B39" s="8"/>
      <c r="C39" s="8"/>
      <c r="D39" s="8"/>
      <c r="E39" s="8"/>
      <c r="F39" s="8"/>
      <c r="G39" s="8"/>
      <c r="H39" s="8"/>
      <c r="I39" s="8"/>
      <c r="J39" s="8"/>
      <c r="K39" s="8"/>
      <c r="L39" s="8"/>
      <c r="M39" s="8">
        <v>0</v>
      </c>
      <c r="N39" s="8">
        <v>0</v>
      </c>
      <c r="O39" s="8">
        <v>0</v>
      </c>
      <c r="P39" s="8">
        <v>0</v>
      </c>
      <c r="Q39" s="8">
        <v>0</v>
      </c>
      <c r="R39" s="8">
        <v>0</v>
      </c>
      <c r="S39" s="8">
        <v>0</v>
      </c>
      <c r="T39" s="8">
        <v>0</v>
      </c>
      <c r="U39" s="8">
        <v>0</v>
      </c>
      <c r="V39" s="8">
        <v>0</v>
      </c>
      <c r="W39" s="8">
        <v>0</v>
      </c>
      <c r="X39" s="8">
        <v>0</v>
      </c>
      <c r="Y39" s="8">
        <v>0</v>
      </c>
      <c r="Z39" s="8"/>
      <c r="AA39" s="8">
        <v>0</v>
      </c>
      <c r="AB39" s="8">
        <v>0</v>
      </c>
      <c r="AC39" s="8">
        <v>0</v>
      </c>
      <c r="AD39" s="8">
        <v>0</v>
      </c>
      <c r="AE39" s="8">
        <v>0</v>
      </c>
      <c r="AF39" s="8">
        <v>0</v>
      </c>
      <c r="AG39" s="8">
        <v>0</v>
      </c>
      <c r="AH39" s="8">
        <v>0</v>
      </c>
    </row>
    <row r="40" spans="1:34" x14ac:dyDescent="0.3">
      <c r="A40" s="2" t="s">
        <v>157</v>
      </c>
      <c r="B40" s="8"/>
      <c r="C40" s="8"/>
      <c r="D40" s="8"/>
      <c r="E40" s="8"/>
      <c r="F40" s="8"/>
      <c r="G40" s="8"/>
      <c r="H40" s="8"/>
      <c r="I40" s="8"/>
      <c r="J40" s="8"/>
      <c r="K40" s="8"/>
      <c r="L40" s="8"/>
      <c r="M40" s="8">
        <v>0</v>
      </c>
      <c r="N40" s="8">
        <v>0</v>
      </c>
      <c r="O40" s="8">
        <v>0</v>
      </c>
      <c r="P40" s="8">
        <v>0</v>
      </c>
      <c r="Q40" s="8">
        <v>0</v>
      </c>
      <c r="R40" s="8">
        <v>0</v>
      </c>
      <c r="S40" s="8">
        <v>0</v>
      </c>
      <c r="T40" s="8">
        <v>0</v>
      </c>
      <c r="U40" s="8">
        <v>0</v>
      </c>
      <c r="V40" s="8">
        <v>-493</v>
      </c>
      <c r="W40" s="8">
        <v>-672</v>
      </c>
      <c r="X40" s="8">
        <v>-2549</v>
      </c>
      <c r="Y40" s="8">
        <v>0</v>
      </c>
      <c r="Z40" s="8"/>
      <c r="AA40" s="8">
        <v>0</v>
      </c>
      <c r="AB40" s="8">
        <v>0</v>
      </c>
      <c r="AC40" s="8">
        <v>0</v>
      </c>
      <c r="AD40" s="8">
        <v>0</v>
      </c>
      <c r="AE40" s="8">
        <v>0</v>
      </c>
      <c r="AF40" s="8">
        <v>0</v>
      </c>
      <c r="AG40" s="8">
        <v>0</v>
      </c>
      <c r="AH40" s="8">
        <v>0</v>
      </c>
    </row>
    <row r="41" spans="1:34" x14ac:dyDescent="0.3">
      <c r="A41" s="2" t="s">
        <v>158</v>
      </c>
      <c r="B41" s="8"/>
      <c r="C41" s="8"/>
      <c r="D41" s="8"/>
      <c r="E41" s="8"/>
      <c r="F41" s="8"/>
      <c r="G41" s="8"/>
      <c r="H41" s="8"/>
      <c r="I41" s="8"/>
      <c r="J41" s="8"/>
      <c r="K41" s="8"/>
      <c r="L41" s="8"/>
      <c r="M41" s="8">
        <v>0</v>
      </c>
      <c r="N41" s="8">
        <v>0</v>
      </c>
      <c r="O41" s="8">
        <v>0</v>
      </c>
      <c r="P41" s="8">
        <v>0</v>
      </c>
      <c r="Q41" s="8">
        <v>0</v>
      </c>
      <c r="R41" s="8">
        <v>0</v>
      </c>
      <c r="S41" s="8">
        <v>0</v>
      </c>
      <c r="T41" s="8">
        <v>0</v>
      </c>
      <c r="U41" s="8">
        <v>-69</v>
      </c>
      <c r="V41" s="8">
        <v>-26</v>
      </c>
      <c r="W41" s="8">
        <v>26</v>
      </c>
      <c r="X41" s="8">
        <v>-48</v>
      </c>
      <c r="Y41" s="8">
        <v>0</v>
      </c>
      <c r="Z41" s="8"/>
      <c r="AA41" s="8">
        <v>0</v>
      </c>
      <c r="AB41" s="8">
        <v>0</v>
      </c>
      <c r="AC41" s="8">
        <v>0</v>
      </c>
      <c r="AD41" s="8">
        <v>0</v>
      </c>
      <c r="AE41" s="8">
        <v>0</v>
      </c>
      <c r="AF41" s="8">
        <v>0</v>
      </c>
      <c r="AG41" s="8">
        <v>-69</v>
      </c>
      <c r="AH41" s="8">
        <v>0</v>
      </c>
    </row>
    <row r="42" spans="1:34" x14ac:dyDescent="0.3">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row>
    <row r="43" spans="1:34" x14ac:dyDescent="0.3">
      <c r="A43" s="17" t="s">
        <v>43</v>
      </c>
      <c r="B43" s="18">
        <v>-64</v>
      </c>
      <c r="C43" s="18">
        <v>-109</v>
      </c>
      <c r="D43" s="18">
        <v>-228</v>
      </c>
      <c r="E43" s="18">
        <v>-110</v>
      </c>
      <c r="F43" s="18">
        <v>-452</v>
      </c>
      <c r="G43" s="18">
        <v>378</v>
      </c>
      <c r="H43" s="18">
        <v>-157</v>
      </c>
      <c r="I43" s="18">
        <v>-8</v>
      </c>
      <c r="J43" s="18">
        <v>-373</v>
      </c>
      <c r="K43" s="18">
        <v>-444</v>
      </c>
      <c r="L43" s="18">
        <v>-1956</v>
      </c>
      <c r="M43" s="18">
        <v>-2315</v>
      </c>
      <c r="N43" s="18">
        <v>-2086</v>
      </c>
      <c r="O43" s="18">
        <v>-2249</v>
      </c>
      <c r="P43" s="18">
        <v>-3181</v>
      </c>
      <c r="Q43" s="18">
        <v>-1685</v>
      </c>
      <c r="R43" s="18">
        <v>-1571</v>
      </c>
      <c r="S43" s="18">
        <v>-1717</v>
      </c>
      <c r="T43" s="18">
        <v>-2114</v>
      </c>
      <c r="U43" s="18">
        <v>18575</v>
      </c>
      <c r="V43" s="18">
        <v>-5276</v>
      </c>
      <c r="W43" s="18">
        <v>-21330</v>
      </c>
      <c r="X43" s="18">
        <f>SUM(X44:X48)</f>
        <v>773</v>
      </c>
      <c r="Y43" s="18">
        <f>SUM(Y44:Y48)</f>
        <v>-18136</v>
      </c>
      <c r="Z43" s="8"/>
      <c r="AA43" s="18">
        <v>-343</v>
      </c>
      <c r="AB43" s="18">
        <v>-154</v>
      </c>
      <c r="AC43" s="18">
        <v>-511</v>
      </c>
      <c r="AD43" s="18">
        <v>-239</v>
      </c>
      <c r="AE43" s="18">
        <v>-5088</v>
      </c>
      <c r="AF43" s="18">
        <v>-9201</v>
      </c>
      <c r="AG43" s="18">
        <f>SUM(AG44:AG48)</f>
        <v>13173</v>
      </c>
      <c r="AH43" s="18">
        <f>AH44+AH46+AH47+AH45</f>
        <v>-43969</v>
      </c>
    </row>
    <row r="44" spans="1:34" x14ac:dyDescent="0.3">
      <c r="A44" s="2" t="s">
        <v>147</v>
      </c>
      <c r="B44" s="8">
        <v>-64</v>
      </c>
      <c r="C44" s="8">
        <v>-109</v>
      </c>
      <c r="D44" s="8">
        <v>-228</v>
      </c>
      <c r="E44" s="8">
        <v>-110</v>
      </c>
      <c r="F44" s="8">
        <v>-452</v>
      </c>
      <c r="G44" s="8">
        <v>378</v>
      </c>
      <c r="H44" s="8">
        <v>-157</v>
      </c>
      <c r="I44" s="8">
        <v>-8</v>
      </c>
      <c r="J44" s="8">
        <v>-373</v>
      </c>
      <c r="K44" s="8">
        <v>-444</v>
      </c>
      <c r="L44" s="8">
        <v>-246</v>
      </c>
      <c r="M44" s="8">
        <v>-280</v>
      </c>
      <c r="N44" s="8">
        <v>-416</v>
      </c>
      <c r="O44" s="8">
        <v>-373</v>
      </c>
      <c r="P44" s="8">
        <v>-1281</v>
      </c>
      <c r="Q44" s="8">
        <v>12</v>
      </c>
      <c r="R44" s="8">
        <v>-19</v>
      </c>
      <c r="S44" s="8">
        <v>-21</v>
      </c>
      <c r="T44" s="8">
        <v>0</v>
      </c>
      <c r="U44" s="8">
        <v>100</v>
      </c>
      <c r="V44" s="8">
        <v>0</v>
      </c>
      <c r="W44" s="8">
        <v>-5</v>
      </c>
      <c r="X44" s="8">
        <v>-299</v>
      </c>
      <c r="Y44" s="8">
        <f t="shared" ref="Y44:Y47" si="2">AH44-X44-W44-V44</f>
        <v>-5</v>
      </c>
      <c r="Z44" s="8"/>
      <c r="AA44" s="8">
        <v>-343</v>
      </c>
      <c r="AB44" s="8">
        <v>-154</v>
      </c>
      <c r="AC44" s="8">
        <v>-511</v>
      </c>
      <c r="AD44" s="8">
        <v>-239</v>
      </c>
      <c r="AE44" s="8">
        <v>-1343</v>
      </c>
      <c r="AF44" s="8">
        <v>-2058</v>
      </c>
      <c r="AG44" s="8">
        <v>60</v>
      </c>
      <c r="AH44" s="8">
        <v>-309</v>
      </c>
    </row>
    <row r="45" spans="1:34" x14ac:dyDescent="0.3">
      <c r="A45" s="2" t="s">
        <v>180</v>
      </c>
      <c r="B45" s="8"/>
      <c r="C45" s="8"/>
      <c r="D45" s="8"/>
      <c r="E45" s="8"/>
      <c r="F45" s="8"/>
      <c r="G45" s="8"/>
      <c r="H45" s="8"/>
      <c r="I45" s="8"/>
      <c r="J45" s="8"/>
      <c r="K45" s="8"/>
      <c r="L45" s="8"/>
      <c r="M45" s="8">
        <v>0</v>
      </c>
      <c r="N45" s="8">
        <v>0</v>
      </c>
      <c r="O45" s="8">
        <v>0</v>
      </c>
      <c r="P45" s="8">
        <v>0</v>
      </c>
      <c r="Q45" s="8">
        <v>0</v>
      </c>
      <c r="R45" s="8">
        <v>0</v>
      </c>
      <c r="S45" s="8">
        <v>0</v>
      </c>
      <c r="T45" s="8">
        <v>0</v>
      </c>
      <c r="U45" s="8">
        <v>0</v>
      </c>
      <c r="V45" s="8">
        <v>0</v>
      </c>
      <c r="W45" s="8">
        <v>0</v>
      </c>
      <c r="X45" s="8">
        <v>0</v>
      </c>
      <c r="Y45" s="8">
        <f t="shared" si="2"/>
        <v>-90801</v>
      </c>
      <c r="Z45" s="8"/>
      <c r="AA45" s="8">
        <v>0</v>
      </c>
      <c r="AB45" s="8">
        <v>0</v>
      </c>
      <c r="AC45" s="8">
        <v>0</v>
      </c>
      <c r="AD45" s="8">
        <v>0</v>
      </c>
      <c r="AE45" s="8">
        <v>0</v>
      </c>
      <c r="AF45" s="8">
        <v>0</v>
      </c>
      <c r="AG45" s="8">
        <v>0</v>
      </c>
      <c r="AH45" s="8">
        <v>-90801</v>
      </c>
    </row>
    <row r="46" spans="1:34" x14ac:dyDescent="0.3">
      <c r="A46" s="2" t="s">
        <v>181</v>
      </c>
      <c r="B46" s="8"/>
      <c r="C46" s="8"/>
      <c r="D46" s="8"/>
      <c r="E46" s="8"/>
      <c r="F46" s="8"/>
      <c r="G46" s="8"/>
      <c r="H46" s="8"/>
      <c r="I46" s="8"/>
      <c r="J46" s="8"/>
      <c r="K46" s="8"/>
      <c r="L46" s="8">
        <v>-1710</v>
      </c>
      <c r="M46" s="8">
        <v>-2035</v>
      </c>
      <c r="N46" s="8">
        <v>-1670</v>
      </c>
      <c r="O46" s="8">
        <v>-1876</v>
      </c>
      <c r="P46" s="8">
        <v>-1900</v>
      </c>
      <c r="Q46" s="8">
        <v>-1697</v>
      </c>
      <c r="R46" s="8">
        <v>-1552</v>
      </c>
      <c r="S46" s="8">
        <v>-1696</v>
      </c>
      <c r="T46" s="8">
        <v>-2114</v>
      </c>
      <c r="U46" s="8">
        <v>-1622</v>
      </c>
      <c r="V46" s="8">
        <v>0</v>
      </c>
      <c r="W46" s="8">
        <v>0</v>
      </c>
      <c r="X46" s="8">
        <v>-670</v>
      </c>
      <c r="Y46" s="8">
        <f t="shared" si="2"/>
        <v>0</v>
      </c>
      <c r="Z46" s="8"/>
      <c r="AA46" s="8">
        <v>0</v>
      </c>
      <c r="AB46" s="8">
        <v>0</v>
      </c>
      <c r="AC46" s="8">
        <v>0</v>
      </c>
      <c r="AD46" s="8">
        <v>0</v>
      </c>
      <c r="AE46" s="8">
        <v>-3745</v>
      </c>
      <c r="AF46" s="8">
        <v>-7143</v>
      </c>
      <c r="AG46" s="8">
        <v>-6984</v>
      </c>
      <c r="AH46" s="8">
        <v>-670</v>
      </c>
    </row>
    <row r="47" spans="1:34" x14ac:dyDescent="0.3">
      <c r="A47" s="2" t="s">
        <v>182</v>
      </c>
      <c r="B47" s="8"/>
      <c r="C47" s="8"/>
      <c r="D47" s="8"/>
      <c r="E47" s="8"/>
      <c r="F47" s="8"/>
      <c r="G47" s="8"/>
      <c r="H47" s="8"/>
      <c r="I47" s="8"/>
      <c r="J47" s="8"/>
      <c r="K47" s="8"/>
      <c r="L47" s="8"/>
      <c r="M47" s="8">
        <v>0</v>
      </c>
      <c r="N47" s="8">
        <v>0</v>
      </c>
      <c r="O47" s="8">
        <v>0</v>
      </c>
      <c r="P47" s="8">
        <v>0</v>
      </c>
      <c r="Q47" s="8">
        <v>0</v>
      </c>
      <c r="R47" s="8">
        <v>0</v>
      </c>
      <c r="S47" s="8">
        <v>0</v>
      </c>
      <c r="T47" s="8">
        <v>0</v>
      </c>
      <c r="U47" s="8">
        <v>20097</v>
      </c>
      <c r="V47" s="8">
        <v>-5276</v>
      </c>
      <c r="W47" s="8">
        <v>-21325</v>
      </c>
      <c r="X47" s="8">
        <v>1742</v>
      </c>
      <c r="Y47" s="8">
        <f t="shared" si="2"/>
        <v>72670</v>
      </c>
      <c r="Z47" s="8"/>
      <c r="AA47" s="8">
        <v>0</v>
      </c>
      <c r="AB47" s="8">
        <v>0</v>
      </c>
      <c r="AC47" s="8">
        <v>0</v>
      </c>
      <c r="AD47" s="8">
        <v>0</v>
      </c>
      <c r="AE47" s="8">
        <v>0</v>
      </c>
      <c r="AF47" s="8">
        <v>0</v>
      </c>
      <c r="AG47" s="8">
        <v>20097</v>
      </c>
      <c r="AH47" s="8">
        <v>47811</v>
      </c>
    </row>
    <row r="48" spans="1:34" x14ac:dyDescent="0.3">
      <c r="B48" s="8"/>
      <c r="C48" s="8"/>
      <c r="D48" s="8"/>
      <c r="E48" s="8"/>
      <c r="F48" s="8"/>
      <c r="G48" s="8"/>
      <c r="H48" s="8"/>
      <c r="I48" s="8"/>
      <c r="J48" s="8"/>
      <c r="K48" s="8"/>
      <c r="L48" s="8"/>
      <c r="M48" s="8"/>
      <c r="N48" s="8"/>
      <c r="O48" s="8"/>
      <c r="P48" s="8"/>
      <c r="Q48" s="8"/>
      <c r="R48" s="8"/>
      <c r="S48" s="8">
        <v>0</v>
      </c>
      <c r="T48" s="8">
        <v>0</v>
      </c>
      <c r="U48" s="8"/>
      <c r="V48" s="8"/>
      <c r="W48" s="8"/>
      <c r="X48" s="8"/>
      <c r="Y48" s="8"/>
      <c r="Z48" s="8"/>
      <c r="AA48" s="8"/>
      <c r="AB48" s="8"/>
      <c r="AC48" s="8"/>
      <c r="AD48" s="8"/>
      <c r="AE48" s="8"/>
      <c r="AF48" s="8"/>
      <c r="AG48" s="8"/>
      <c r="AH48" s="8"/>
    </row>
    <row r="49" spans="1:34" x14ac:dyDescent="0.3">
      <c r="A49" s="17" t="s">
        <v>46</v>
      </c>
      <c r="B49" s="18">
        <v>-125</v>
      </c>
      <c r="C49" s="18">
        <v>-40</v>
      </c>
      <c r="D49" s="18">
        <v>-174</v>
      </c>
      <c r="E49" s="18">
        <v>-87</v>
      </c>
      <c r="F49" s="18">
        <v>-86</v>
      </c>
      <c r="G49" s="18">
        <v>-51</v>
      </c>
      <c r="H49" s="18">
        <v>-212</v>
      </c>
      <c r="I49" s="18">
        <v>-3</v>
      </c>
      <c r="J49" s="18">
        <v>39532</v>
      </c>
      <c r="K49" s="18">
        <v>293838.62268999999</v>
      </c>
      <c r="L49" s="18">
        <v>-3385.6226899999674</v>
      </c>
      <c r="M49" s="18">
        <v>0</v>
      </c>
      <c r="N49" s="18">
        <v>0</v>
      </c>
      <c r="O49" s="18">
        <v>0</v>
      </c>
      <c r="P49" s="18">
        <v>0</v>
      </c>
      <c r="Q49" s="18">
        <v>0</v>
      </c>
      <c r="R49" s="18">
        <v>6</v>
      </c>
      <c r="S49" s="18">
        <v>-46</v>
      </c>
      <c r="T49" s="18">
        <v>-136</v>
      </c>
      <c r="U49" s="18">
        <v>-68</v>
      </c>
      <c r="V49" s="18">
        <v>-182</v>
      </c>
      <c r="W49" s="18">
        <v>-28</v>
      </c>
      <c r="X49" s="18">
        <f>SUM(X50:X53)</f>
        <v>-205</v>
      </c>
      <c r="Y49" s="18">
        <f>SUM(Y50:Y53)</f>
        <v>0</v>
      </c>
      <c r="Z49" s="8"/>
      <c r="AA49" s="18">
        <v>4429</v>
      </c>
      <c r="AB49" s="18">
        <v>4048</v>
      </c>
      <c r="AC49" s="18">
        <v>-426</v>
      </c>
      <c r="AD49" s="18">
        <v>-352</v>
      </c>
      <c r="AE49" s="18">
        <v>329985</v>
      </c>
      <c r="AF49" s="18">
        <v>0</v>
      </c>
      <c r="AG49" s="18">
        <f>SUM(AG50:AG54)</f>
        <v>-244.27593999999999</v>
      </c>
      <c r="AH49" s="18">
        <f>SUM(AH50:AH54)</f>
        <v>0</v>
      </c>
    </row>
    <row r="50" spans="1:34" x14ac:dyDescent="0.3">
      <c r="A50" s="2" t="s">
        <v>30</v>
      </c>
      <c r="B50" s="8">
        <v>-38</v>
      </c>
      <c r="C50" s="8">
        <v>-40</v>
      </c>
      <c r="D50" s="8">
        <v>0</v>
      </c>
      <c r="E50" s="8">
        <v>0</v>
      </c>
      <c r="F50" s="8">
        <v>1</v>
      </c>
      <c r="G50" s="8">
        <v>23</v>
      </c>
      <c r="H50" s="8">
        <v>-205</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c r="AA50" s="8">
        <v>0</v>
      </c>
      <c r="AB50" s="8">
        <v>259</v>
      </c>
      <c r="AC50" s="8">
        <v>-78</v>
      </c>
      <c r="AD50" s="8">
        <v>-181</v>
      </c>
      <c r="AE50" s="8">
        <v>0</v>
      </c>
      <c r="AF50" s="8">
        <v>0</v>
      </c>
      <c r="AG50" s="8">
        <v>0</v>
      </c>
      <c r="AH50" s="8">
        <v>0</v>
      </c>
    </row>
    <row r="51" spans="1:34" x14ac:dyDescent="0.3">
      <c r="A51" s="2" t="s">
        <v>44</v>
      </c>
      <c r="B51" s="8">
        <v>-87</v>
      </c>
      <c r="C51" s="8">
        <v>0</v>
      </c>
      <c r="D51" s="8">
        <v>-174</v>
      </c>
      <c r="E51" s="8">
        <v>-87</v>
      </c>
      <c r="F51" s="8">
        <v>-87</v>
      </c>
      <c r="G51" s="8">
        <v>-74</v>
      </c>
      <c r="H51" s="8">
        <v>-7</v>
      </c>
      <c r="I51" s="8">
        <v>-3</v>
      </c>
      <c r="J51" s="8">
        <v>0</v>
      </c>
      <c r="K51" s="8">
        <v>0</v>
      </c>
      <c r="L51" s="8">
        <v>0</v>
      </c>
      <c r="M51" s="8">
        <v>0</v>
      </c>
      <c r="N51" s="8">
        <v>0</v>
      </c>
      <c r="O51" s="8">
        <v>0</v>
      </c>
      <c r="P51" s="8">
        <v>0</v>
      </c>
      <c r="Q51" s="8">
        <v>0</v>
      </c>
      <c r="R51" s="8">
        <v>0</v>
      </c>
      <c r="S51" s="8">
        <v>-46</v>
      </c>
      <c r="T51" s="8">
        <v>-136</v>
      </c>
      <c r="U51" s="8">
        <v>-68</v>
      </c>
      <c r="V51" s="8">
        <v>-182</v>
      </c>
      <c r="W51" s="8">
        <v>-29</v>
      </c>
      <c r="X51" s="8">
        <v>-205</v>
      </c>
      <c r="Y51" s="8">
        <v>0</v>
      </c>
      <c r="Z51" s="8"/>
      <c r="AA51" s="8">
        <v>0</v>
      </c>
      <c r="AB51" s="8">
        <v>0</v>
      </c>
      <c r="AC51" s="8">
        <v>-348</v>
      </c>
      <c r="AD51" s="8">
        <v>-171</v>
      </c>
      <c r="AE51" s="8">
        <v>0</v>
      </c>
      <c r="AF51" s="8">
        <v>0</v>
      </c>
      <c r="AG51" s="8">
        <v>-250</v>
      </c>
      <c r="AH51" s="8">
        <v>0</v>
      </c>
    </row>
    <row r="52" spans="1:34" x14ac:dyDescent="0.3">
      <c r="A52" s="2" t="s">
        <v>45</v>
      </c>
      <c r="B52" s="8"/>
      <c r="C52" s="8"/>
      <c r="D52" s="8"/>
      <c r="E52" s="8"/>
      <c r="F52" s="8"/>
      <c r="G52" s="8"/>
      <c r="H52" s="8"/>
      <c r="I52" s="8">
        <v>0</v>
      </c>
      <c r="J52" s="8">
        <v>39532</v>
      </c>
      <c r="K52" s="8">
        <v>321285.00153999997</v>
      </c>
      <c r="L52" s="8">
        <v>-1.5399999683722854E-3</v>
      </c>
      <c r="M52" s="8">
        <v>0</v>
      </c>
      <c r="N52" s="8">
        <v>0</v>
      </c>
      <c r="O52" s="8">
        <v>0</v>
      </c>
      <c r="P52" s="8">
        <v>0</v>
      </c>
      <c r="Q52" s="8">
        <v>0</v>
      </c>
      <c r="R52" s="8">
        <v>6</v>
      </c>
      <c r="S52" s="8">
        <v>0</v>
      </c>
      <c r="T52" s="8">
        <v>0</v>
      </c>
      <c r="U52" s="8">
        <v>0</v>
      </c>
      <c r="V52" s="8">
        <v>0</v>
      </c>
      <c r="W52" s="8">
        <v>1</v>
      </c>
      <c r="X52" s="8">
        <v>0</v>
      </c>
      <c r="Y52" s="8">
        <v>0</v>
      </c>
      <c r="Z52" s="8"/>
      <c r="AA52" s="8">
        <v>4429</v>
      </c>
      <c r="AB52" s="8">
        <v>3789</v>
      </c>
      <c r="AC52" s="8">
        <v>0</v>
      </c>
      <c r="AD52" s="8">
        <v>0</v>
      </c>
      <c r="AE52" s="8">
        <v>360817</v>
      </c>
      <c r="AF52" s="8">
        <v>0</v>
      </c>
      <c r="AG52" s="8">
        <v>5.7240600000000006</v>
      </c>
      <c r="AH52" s="8">
        <v>0</v>
      </c>
    </row>
    <row r="53" spans="1:34" x14ac:dyDescent="0.3">
      <c r="A53" s="2" t="s">
        <v>132</v>
      </c>
      <c r="B53" s="8"/>
      <c r="C53" s="8"/>
      <c r="D53" s="8"/>
      <c r="E53" s="8"/>
      <c r="F53" s="8">
        <v>0</v>
      </c>
      <c r="G53" s="8">
        <v>0</v>
      </c>
      <c r="H53" s="8">
        <v>0</v>
      </c>
      <c r="I53" s="8">
        <v>0</v>
      </c>
      <c r="J53" s="8">
        <v>0</v>
      </c>
      <c r="K53" s="8">
        <v>-27446.378850000001</v>
      </c>
      <c r="L53" s="8">
        <v>-3385.621149999999</v>
      </c>
      <c r="M53" s="8">
        <v>0</v>
      </c>
      <c r="N53" s="8">
        <v>0</v>
      </c>
      <c r="O53" s="8">
        <v>0</v>
      </c>
      <c r="P53" s="8">
        <v>0</v>
      </c>
      <c r="Q53" s="8">
        <v>0</v>
      </c>
      <c r="R53" s="8">
        <v>0</v>
      </c>
      <c r="S53" s="8">
        <v>0</v>
      </c>
      <c r="T53" s="8">
        <v>0</v>
      </c>
      <c r="U53" s="8">
        <v>0</v>
      </c>
      <c r="V53" s="8">
        <v>0</v>
      </c>
      <c r="W53" s="8">
        <v>0</v>
      </c>
      <c r="X53" s="8">
        <v>0</v>
      </c>
      <c r="Y53" s="8">
        <v>0</v>
      </c>
      <c r="Z53" s="8"/>
      <c r="AA53" s="8">
        <v>0</v>
      </c>
      <c r="AB53" s="8">
        <v>0</v>
      </c>
      <c r="AC53" s="8">
        <v>0</v>
      </c>
      <c r="AD53" s="8">
        <v>0</v>
      </c>
      <c r="AE53" s="8">
        <v>-30832</v>
      </c>
      <c r="AF53" s="8">
        <v>0</v>
      </c>
      <c r="AG53" s="8"/>
      <c r="AH53" s="8">
        <v>0</v>
      </c>
    </row>
    <row r="54" spans="1:34" x14ac:dyDescent="0.3">
      <c r="A54" s="2" t="s">
        <v>34</v>
      </c>
      <c r="B54" s="8"/>
      <c r="C54" s="8"/>
      <c r="D54" s="8"/>
      <c r="E54" s="8"/>
      <c r="F54" s="8"/>
      <c r="G54" s="8"/>
      <c r="H54" s="8"/>
      <c r="I54" s="8"/>
      <c r="J54" s="8"/>
      <c r="K54" s="8"/>
      <c r="L54" s="8"/>
      <c r="M54" s="8"/>
      <c r="N54" s="8"/>
      <c r="O54" s="8"/>
      <c r="P54" s="8"/>
      <c r="Q54" s="8"/>
      <c r="R54" s="8"/>
      <c r="S54" s="8">
        <v>0</v>
      </c>
      <c r="T54" s="8">
        <v>0</v>
      </c>
      <c r="U54" s="8"/>
      <c r="V54" s="8"/>
      <c r="W54" s="8"/>
      <c r="X54" s="8"/>
      <c r="Y54" s="8"/>
      <c r="Z54" s="8"/>
      <c r="AA54" s="8"/>
      <c r="AB54" s="8"/>
      <c r="AC54" s="8"/>
      <c r="AD54" s="8"/>
      <c r="AE54" s="8"/>
      <c r="AF54" s="8"/>
      <c r="AG54" s="8"/>
    </row>
    <row r="55" spans="1:34" x14ac:dyDescent="0.3">
      <c r="A55" s="17" t="s">
        <v>47</v>
      </c>
      <c r="B55" s="18">
        <v>394</v>
      </c>
      <c r="C55" s="18">
        <v>-90</v>
      </c>
      <c r="D55" s="18">
        <v>-464</v>
      </c>
      <c r="E55" s="18">
        <v>-1588</v>
      </c>
      <c r="F55" s="18">
        <v>1338.6509999999998</v>
      </c>
      <c r="G55" s="18">
        <v>210</v>
      </c>
      <c r="H55" s="18">
        <v>1023</v>
      </c>
      <c r="I55" s="18">
        <v>-1300</v>
      </c>
      <c r="J55" s="18">
        <v>34668</v>
      </c>
      <c r="K55" s="18">
        <v>289654.67200000002</v>
      </c>
      <c r="L55" s="18">
        <v>-17911.548809999982</v>
      </c>
      <c r="M55" s="18">
        <v>-14540.123190000013</v>
      </c>
      <c r="N55" s="18">
        <v>-3115</v>
      </c>
      <c r="O55" s="18">
        <v>-5763</v>
      </c>
      <c r="P55" s="18">
        <v>-5765</v>
      </c>
      <c r="Q55" s="18">
        <v>-4979</v>
      </c>
      <c r="R55" s="18">
        <v>-2246</v>
      </c>
      <c r="S55" s="18">
        <v>-1196</v>
      </c>
      <c r="T55" s="18">
        <v>7428</v>
      </c>
      <c r="U55" s="18">
        <v>18440.982800000002</v>
      </c>
      <c r="V55" s="18">
        <v>-3465.8531000000003</v>
      </c>
      <c r="W55" s="18">
        <v>-14928.1469</v>
      </c>
      <c r="X55" s="18">
        <f t="shared" ref="X55" si="3">X38+X43+X49+SUM(X40:X41)</f>
        <v>9708</v>
      </c>
      <c r="Y55" s="18">
        <v>-22069</v>
      </c>
      <c r="Z55" s="8"/>
      <c r="AA55" s="18">
        <v>-4846</v>
      </c>
      <c r="AB55" s="18">
        <v>-1437</v>
      </c>
      <c r="AC55" s="18">
        <v>-1748</v>
      </c>
      <c r="AD55" s="18">
        <v>1270</v>
      </c>
      <c r="AE55" s="18">
        <v>291871</v>
      </c>
      <c r="AF55" s="18">
        <v>-19624</v>
      </c>
      <c r="AG55" s="18">
        <f t="shared" ref="AG55" si="4">AG38+AG43+AG49+SUM(AG40:AG41)</f>
        <v>22428.450629999999</v>
      </c>
      <c r="AH55" s="18">
        <v>-22069</v>
      </c>
    </row>
    <row r="56" spans="1:34" x14ac:dyDescent="0.3">
      <c r="A56" s="2" t="s">
        <v>48</v>
      </c>
      <c r="B56" s="8">
        <v>1883</v>
      </c>
      <c r="C56" s="8">
        <v>2277</v>
      </c>
      <c r="D56" s="8">
        <v>2187</v>
      </c>
      <c r="E56" s="8">
        <v>1723</v>
      </c>
      <c r="F56" s="40">
        <v>134.54300000000001</v>
      </c>
      <c r="G56" s="8">
        <v>1472</v>
      </c>
      <c r="H56" s="8">
        <v>1682</v>
      </c>
      <c r="I56" s="8">
        <v>2705</v>
      </c>
      <c r="J56" s="8">
        <v>1405</v>
      </c>
      <c r="K56" s="8">
        <v>36073</v>
      </c>
      <c r="L56" s="8">
        <v>325727.67200000002</v>
      </c>
      <c r="M56" s="8">
        <v>307817</v>
      </c>
      <c r="N56" s="8">
        <v>293276</v>
      </c>
      <c r="O56" s="8">
        <v>290161</v>
      </c>
      <c r="P56" s="8">
        <v>284398</v>
      </c>
      <c r="Q56" s="8">
        <v>278631</v>
      </c>
      <c r="R56" s="8">
        <v>273652</v>
      </c>
      <c r="S56" s="8">
        <v>271406</v>
      </c>
      <c r="T56" s="8">
        <v>270210</v>
      </c>
      <c r="U56" s="8">
        <v>277652</v>
      </c>
      <c r="V56" s="8">
        <v>275983</v>
      </c>
      <c r="W56" s="8">
        <v>277793</v>
      </c>
      <c r="X56" s="8">
        <f>W57</f>
        <v>284189</v>
      </c>
      <c r="Y56" s="8">
        <v>24285</v>
      </c>
      <c r="Z56" s="8"/>
      <c r="AA56" s="8">
        <v>8167</v>
      </c>
      <c r="AB56" s="8">
        <v>3321</v>
      </c>
      <c r="AC56" s="8">
        <v>1884</v>
      </c>
      <c r="AD56" s="8">
        <v>136</v>
      </c>
      <c r="AE56" s="8">
        <v>1405</v>
      </c>
      <c r="AF56" s="8">
        <v>293276</v>
      </c>
      <c r="AG56" s="8">
        <v>273652</v>
      </c>
      <c r="AH56" s="8">
        <v>24285</v>
      </c>
    </row>
    <row r="57" spans="1:34" x14ac:dyDescent="0.3">
      <c r="A57" s="2" t="s">
        <v>49</v>
      </c>
      <c r="B57" s="8">
        <v>2277</v>
      </c>
      <c r="C57" s="8">
        <v>2187</v>
      </c>
      <c r="D57" s="8">
        <v>1723</v>
      </c>
      <c r="E57" s="8">
        <v>135</v>
      </c>
      <c r="F57" s="8">
        <v>1473.194</v>
      </c>
      <c r="G57" s="8">
        <v>2012</v>
      </c>
      <c r="H57" s="8">
        <v>2705</v>
      </c>
      <c r="I57" s="8">
        <v>1405</v>
      </c>
      <c r="J57" s="8">
        <v>36073</v>
      </c>
      <c r="K57" s="8">
        <v>325727.67200000002</v>
      </c>
      <c r="L57" s="8">
        <v>307817</v>
      </c>
      <c r="M57" s="8">
        <v>293276</v>
      </c>
      <c r="N57" s="8">
        <v>290161</v>
      </c>
      <c r="O57" s="8">
        <v>284398</v>
      </c>
      <c r="P57" s="8">
        <v>278631</v>
      </c>
      <c r="Q57" s="8">
        <v>273652</v>
      </c>
      <c r="R57" s="8">
        <v>271406</v>
      </c>
      <c r="S57" s="8">
        <v>270210</v>
      </c>
      <c r="T57" s="8">
        <v>277638</v>
      </c>
      <c r="U57" s="8">
        <v>275983</v>
      </c>
      <c r="V57" s="8">
        <v>277793</v>
      </c>
      <c r="W57" s="8">
        <v>284189</v>
      </c>
      <c r="X57" s="8">
        <v>293897</v>
      </c>
      <c r="Y57" s="8">
        <v>2216</v>
      </c>
      <c r="Z57" s="8"/>
      <c r="AA57" s="8">
        <v>3321</v>
      </c>
      <c r="AB57" s="8">
        <v>1884</v>
      </c>
      <c r="AC57" s="8">
        <v>136</v>
      </c>
      <c r="AD57" s="8">
        <v>1405</v>
      </c>
      <c r="AE57" s="8">
        <v>293276</v>
      </c>
      <c r="AF57" s="8">
        <v>273652</v>
      </c>
      <c r="AG57" s="8">
        <v>296080.45062999998</v>
      </c>
      <c r="AH57" s="8">
        <v>2216</v>
      </c>
    </row>
    <row r="58" spans="1:34" x14ac:dyDescent="0.3">
      <c r="B58" s="8"/>
      <c r="C58" s="8"/>
      <c r="D58" s="8"/>
      <c r="E58" s="8"/>
      <c r="F58" s="8"/>
      <c r="G58" s="8"/>
      <c r="H58" s="8"/>
      <c r="I58" s="8"/>
      <c r="J58" s="8"/>
      <c r="K58" s="8"/>
      <c r="L58" s="8"/>
      <c r="M58" s="11"/>
      <c r="N58" s="11"/>
      <c r="O58" s="11"/>
      <c r="P58" s="11"/>
      <c r="Q58" s="11"/>
      <c r="R58" s="11"/>
      <c r="S58" s="11"/>
      <c r="T58" s="11"/>
      <c r="U58" s="11"/>
      <c r="V58" s="11"/>
      <c r="W58" s="11"/>
      <c r="X58" s="11"/>
      <c r="Y58" s="11"/>
      <c r="Z58" s="8"/>
      <c r="AA58" s="8"/>
      <c r="AB58" s="8"/>
      <c r="AC58" s="8"/>
      <c r="AD58" s="8"/>
      <c r="AE58" s="40"/>
      <c r="AF58" s="40"/>
    </row>
    <row r="59" spans="1:34" x14ac:dyDescent="0.3">
      <c r="B59" s="11"/>
      <c r="C59" s="11"/>
      <c r="D59" s="11"/>
      <c r="E59" s="11"/>
      <c r="F59" s="11"/>
      <c r="G59" s="11"/>
      <c r="H59" s="11"/>
      <c r="I59" s="11"/>
      <c r="J59" s="11"/>
      <c r="K59" s="11"/>
      <c r="L59" s="11"/>
      <c r="M59" s="11"/>
      <c r="N59" s="11"/>
      <c r="O59" s="11"/>
      <c r="P59" s="11"/>
      <c r="Q59" s="11"/>
      <c r="R59" s="11"/>
      <c r="S59" s="11"/>
      <c r="T59" s="11"/>
      <c r="U59" s="11"/>
      <c r="V59" s="11"/>
      <c r="W59" s="56"/>
      <c r="X59" s="56"/>
      <c r="Y59" s="56"/>
      <c r="Z59" s="11"/>
      <c r="AA59" s="11"/>
      <c r="AB59" s="11"/>
      <c r="AC59" s="11"/>
      <c r="AD59" s="11"/>
      <c r="AE59" s="11"/>
      <c r="AF59" s="11"/>
    </row>
    <row r="60" spans="1:34" x14ac:dyDescent="0.3">
      <c r="I60" s="13"/>
    </row>
  </sheetData>
  <conditionalFormatting sqref="B23:V27 B28:X29 B30:V38 B39:X39 M39:T41 B40:V44 B46:V57 B58:L58">
    <cfRule type="cellIs" dxfId="11" priority="36" operator="equal">
      <formula>0</formula>
    </cfRule>
  </conditionalFormatting>
  <conditionalFormatting sqref="B6:AG6">
    <cfRule type="cellIs" dxfId="10" priority="31" operator="equal">
      <formula>0</formula>
    </cfRule>
  </conditionalFormatting>
  <conditionalFormatting sqref="B45:AG45">
    <cfRule type="cellIs" dxfId="9" priority="6" operator="equal">
      <formula>0</formula>
    </cfRule>
  </conditionalFormatting>
  <conditionalFormatting sqref="B7:AH22">
    <cfRule type="cellIs" dxfId="8" priority="26" operator="equal">
      <formula>0</formula>
    </cfRule>
  </conditionalFormatting>
  <conditionalFormatting sqref="W38:X38">
    <cfRule type="cellIs" dxfId="7" priority="14" operator="equal">
      <formula>0</formula>
    </cfRule>
  </conditionalFormatting>
  <conditionalFormatting sqref="W23:AG23 W24:X27 W30:X36 W37:AG37 W40:X41 W42:AG44">
    <cfRule type="cellIs" dxfId="6" priority="33" operator="equal">
      <formula>0</formula>
    </cfRule>
  </conditionalFormatting>
  <conditionalFormatting sqref="W46:AG54">
    <cfRule type="cellIs" dxfId="5" priority="10" operator="equal">
      <formula>0</formula>
    </cfRule>
  </conditionalFormatting>
  <conditionalFormatting sqref="W55:AH57">
    <cfRule type="cellIs" dxfId="4" priority="1" operator="equal">
      <formula>0</formula>
    </cfRule>
  </conditionalFormatting>
  <conditionalFormatting sqref="Y24:AH36">
    <cfRule type="cellIs" dxfId="3" priority="23" operator="equal">
      <formula>0</formula>
    </cfRule>
  </conditionalFormatting>
  <conditionalFormatting sqref="Y38:AH41">
    <cfRule type="cellIs" dxfId="2" priority="13" operator="equal">
      <formula>0</formula>
    </cfRule>
  </conditionalFormatting>
  <conditionalFormatting sqref="Z58:AF58">
    <cfRule type="cellIs" dxfId="1" priority="42" operator="equal">
      <formula>0</formula>
    </cfRule>
  </conditionalFormatting>
  <conditionalFormatting sqref="AH43:AH53">
    <cfRule type="cellIs" dxfId="0" priority="3" operator="equal">
      <formula>0</formula>
    </cfRule>
  </conditionalFormatting>
  <hyperlinks>
    <hyperlink ref="AI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0" sqref="F10"/>
    </sheetView>
  </sheetViews>
  <sheetFormatPr defaultColWidth="8.7265625" defaultRowHeight="14.5" x14ac:dyDescent="0.35"/>
  <cols>
    <col min="1" max="1" width="18.453125" style="1" bestFit="1" customWidth="1"/>
    <col min="2" max="2" width="23.453125" style="1" customWidth="1"/>
    <col min="3" max="10" width="8.7265625" style="1"/>
    <col min="11" max="11" width="12.1796875" style="1" bestFit="1" customWidth="1"/>
    <col min="12" max="16384" width="8.7265625" style="1"/>
  </cols>
  <sheetData>
    <row r="1" spans="1:11" ht="15.5" x14ac:dyDescent="0.35">
      <c r="A1" s="28" t="s">
        <v>113</v>
      </c>
      <c r="B1" s="28"/>
      <c r="E1" s="30" t="s">
        <v>106</v>
      </c>
    </row>
    <row r="5" spans="1:11" x14ac:dyDescent="0.35">
      <c r="A5" s="3" t="s">
        <v>94</v>
      </c>
      <c r="B5" s="33" t="s">
        <v>95</v>
      </c>
    </row>
    <row r="6" spans="1:11" ht="14.5" customHeight="1" x14ac:dyDescent="0.35">
      <c r="A6" s="3" t="s">
        <v>87</v>
      </c>
      <c r="B6" s="33" t="s">
        <v>88</v>
      </c>
      <c r="C6" s="32"/>
      <c r="D6" s="32"/>
      <c r="E6" s="32"/>
      <c r="F6" s="32"/>
      <c r="G6" s="32"/>
      <c r="H6" s="32"/>
      <c r="I6" s="32"/>
      <c r="J6" s="32"/>
      <c r="K6" s="27"/>
    </row>
    <row r="7" spans="1:11" x14ac:dyDescent="0.35">
      <c r="A7" s="3" t="s">
        <v>89</v>
      </c>
      <c r="B7" s="33" t="s">
        <v>90</v>
      </c>
      <c r="C7" s="32"/>
      <c r="D7" s="32"/>
      <c r="E7" s="32"/>
      <c r="F7" s="32"/>
      <c r="G7" s="32"/>
      <c r="H7" s="32"/>
      <c r="I7" s="32"/>
      <c r="J7" s="32"/>
      <c r="K7" s="27"/>
    </row>
    <row r="8" spans="1:11" x14ac:dyDescent="0.35">
      <c r="A8" s="3" t="s">
        <v>91</v>
      </c>
      <c r="B8" s="34" t="s">
        <v>112</v>
      </c>
      <c r="C8" s="32"/>
      <c r="D8" s="32"/>
      <c r="E8" s="32"/>
      <c r="F8" s="32"/>
      <c r="G8" s="32"/>
      <c r="H8" s="32"/>
      <c r="I8" s="32"/>
      <c r="J8" s="32"/>
      <c r="K8" s="27"/>
    </row>
    <row r="9" spans="1:11" x14ac:dyDescent="0.35">
      <c r="A9" s="3" t="s">
        <v>107</v>
      </c>
      <c r="B9" s="35">
        <v>20</v>
      </c>
      <c r="C9" s="32"/>
      <c r="D9" s="32"/>
      <c r="E9" s="32"/>
      <c r="F9" s="32"/>
      <c r="G9" s="32"/>
      <c r="H9" s="32"/>
      <c r="I9" s="32"/>
      <c r="J9" s="32"/>
      <c r="K9" s="27"/>
    </row>
    <row r="10" spans="1:11" x14ac:dyDescent="0.35">
      <c r="A10" s="3" t="s">
        <v>108</v>
      </c>
      <c r="B10" s="36">
        <v>50797017</v>
      </c>
      <c r="C10" s="32"/>
      <c r="D10" s="32"/>
      <c r="E10" s="32"/>
      <c r="F10" s="32"/>
      <c r="G10" s="32"/>
      <c r="H10" s="32"/>
      <c r="I10" s="32"/>
      <c r="J10" s="32"/>
      <c r="K10" s="27"/>
    </row>
    <row r="11" spans="1:11" x14ac:dyDescent="0.35">
      <c r="A11" s="3" t="s">
        <v>111</v>
      </c>
      <c r="B11" s="32" t="s">
        <v>92</v>
      </c>
      <c r="C11" s="32"/>
      <c r="D11" s="32"/>
      <c r="E11" s="32"/>
      <c r="F11" s="32"/>
      <c r="G11" s="32"/>
      <c r="H11" s="32"/>
      <c r="I11" s="32"/>
      <c r="J11" s="32"/>
      <c r="K11" s="27"/>
    </row>
    <row r="12" spans="1:11" x14ac:dyDescent="0.35">
      <c r="A12" s="3" t="s">
        <v>110</v>
      </c>
      <c r="B12" s="2" t="s">
        <v>96</v>
      </c>
      <c r="C12" s="27"/>
      <c r="D12" s="27"/>
      <c r="E12" s="27"/>
      <c r="F12" s="27"/>
      <c r="G12" s="27"/>
      <c r="H12" s="27"/>
      <c r="I12" s="27"/>
      <c r="J12" s="27"/>
      <c r="K12" s="27"/>
    </row>
    <row r="13" spans="1:11" x14ac:dyDescent="0.35">
      <c r="A13" s="3" t="s">
        <v>109</v>
      </c>
      <c r="B13" s="37"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8" t="s">
        <v>105</v>
      </c>
      <c r="K1" s="30" t="s">
        <v>106</v>
      </c>
    </row>
    <row r="5" spans="2:11" ht="14.5" customHeight="1" x14ac:dyDescent="0.35">
      <c r="B5" s="76" t="s">
        <v>104</v>
      </c>
      <c r="C5" s="76"/>
      <c r="D5" s="76"/>
      <c r="E5" s="76"/>
      <c r="F5" s="76"/>
      <c r="G5" s="76"/>
      <c r="H5" s="76"/>
      <c r="I5" s="76"/>
      <c r="J5" s="76"/>
      <c r="K5" s="27"/>
    </row>
    <row r="6" spans="2:11" x14ac:dyDescent="0.35">
      <c r="B6" s="76"/>
      <c r="C6" s="76"/>
      <c r="D6" s="76"/>
      <c r="E6" s="76"/>
      <c r="F6" s="76"/>
      <c r="G6" s="76"/>
      <c r="H6" s="76"/>
      <c r="I6" s="76"/>
      <c r="J6" s="76"/>
      <c r="K6" s="27"/>
    </row>
    <row r="7" spans="2:11" x14ac:dyDescent="0.35">
      <c r="B7" s="76"/>
      <c r="C7" s="76"/>
      <c r="D7" s="76"/>
      <c r="E7" s="76"/>
      <c r="F7" s="76"/>
      <c r="G7" s="76"/>
      <c r="H7" s="76"/>
      <c r="I7" s="76"/>
      <c r="J7" s="76"/>
      <c r="K7" s="27"/>
    </row>
    <row r="8" spans="2:11" x14ac:dyDescent="0.35">
      <c r="B8" s="76"/>
      <c r="C8" s="76"/>
      <c r="D8" s="76"/>
      <c r="E8" s="76"/>
      <c r="F8" s="76"/>
      <c r="G8" s="76"/>
      <c r="H8" s="76"/>
      <c r="I8" s="76"/>
      <c r="J8" s="76"/>
      <c r="K8" s="27"/>
    </row>
    <row r="9" spans="2:11" x14ac:dyDescent="0.35">
      <c r="B9" s="76"/>
      <c r="C9" s="76"/>
      <c r="D9" s="76"/>
      <c r="E9" s="76"/>
      <c r="F9" s="76"/>
      <c r="G9" s="76"/>
      <c r="H9" s="76"/>
      <c r="I9" s="76"/>
      <c r="J9" s="76"/>
      <c r="K9" s="27"/>
    </row>
    <row r="10" spans="2:11" x14ac:dyDescent="0.35">
      <c r="B10" s="76"/>
      <c r="C10" s="76"/>
      <c r="D10" s="76"/>
      <c r="E10" s="76"/>
      <c r="F10" s="76"/>
      <c r="G10" s="76"/>
      <c r="H10" s="76"/>
      <c r="I10" s="76"/>
      <c r="J10" s="76"/>
      <c r="K10" s="27"/>
    </row>
    <row r="11" spans="2:11" x14ac:dyDescent="0.35">
      <c r="B11" s="27"/>
      <c r="C11" s="27"/>
      <c r="D11" s="27"/>
      <c r="E11" s="27"/>
      <c r="F11" s="27"/>
      <c r="G11" s="27"/>
      <c r="H11" s="27"/>
      <c r="I11" s="27"/>
      <c r="J11" s="27"/>
      <c r="K11" s="27"/>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44bff41-d8e6-4416-b25c-928d0d996d99">QJS4KKCSDVVX-1792714017-170193</_dlc_DocId>
    <_dlc_DocIdUrl xmlns="144bff41-d8e6-4416-b25c-928d0d996d99">
      <Url>https://atlasneo.sharepoint.com/sites/Financeiro/_layouts/15/DocIdRedir.aspx?ID=QJS4KKCSDVVX-1792714017-170193</Url>
      <Description>QJS4KKCSDVVX-1792714017-170193</Description>
    </_dlc_DocIdUrl>
    <lcf76f155ced4ddcb4097134ff3c332f xmlns="9b757e83-abe1-4dd1-bc60-d84bd6ae61ea">
      <Terms xmlns="http://schemas.microsoft.com/office/infopath/2007/PartnerControls"/>
    </lcf76f155ced4ddcb4097134ff3c332f>
    <TaxCatchAll xmlns="144bff41-d8e6-4416-b25c-928d0d996d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906F1D354248B4FA06EFFF772F02E4E" ma:contentTypeVersion="12" ma:contentTypeDescription="Crie um novo documento." ma:contentTypeScope="" ma:versionID="d2064ee1a846b476226c87a98aa8c8c7">
  <xsd:schema xmlns:xsd="http://www.w3.org/2001/XMLSchema" xmlns:xs="http://www.w3.org/2001/XMLSchema" xmlns:p="http://schemas.microsoft.com/office/2006/metadata/properties" xmlns:ns2="144bff41-d8e6-4416-b25c-928d0d996d99" xmlns:ns3="9b757e83-abe1-4dd1-bc60-d84bd6ae61ea" targetNamespace="http://schemas.microsoft.com/office/2006/metadata/properties" ma:root="true" ma:fieldsID="d3c513bed191294acd72b8bae65e0960" ns2:_="" ns3:_="">
    <xsd:import namespace="144bff41-d8e6-4416-b25c-928d0d996d99"/>
    <xsd:import namespace="9b757e83-abe1-4dd1-bc60-d84bd6ae61e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4bff41-d8e6-4416-b25c-928d0d996d99" elementFormDefault="qualified">
    <xsd:import namespace="http://schemas.microsoft.com/office/2006/documentManagement/types"/>
    <xsd:import namespace="http://schemas.microsoft.com/office/infopath/2007/PartnerControls"/>
    <xsd:element name="_dlc_DocId" ma:index="8" nillable="true" ma:displayName="Valor da ID do Documento" ma:description="O valor da ID do documento atribuída a este item." ma:indexed="true" ma:internalName="_dlc_DocId" ma:readOnly="true">
      <xsd:simpleType>
        <xsd:restriction base="dms:Text"/>
      </xsd:simpleType>
    </xsd:element>
    <xsd:element name="_dlc_DocIdUrl" ma:index="9"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ab03a147-803b-4cef-abbd-e7805b915eec}" ma:internalName="TaxCatchAll" ma:showField="CatchAllData" ma:web="144bff41-d8e6-4416-b25c-928d0d996d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b757e83-abe1-4dd1-bc60-d84bd6ae61e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9a642a25-8a9b-475b-b249-314046a1d08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EA12C90-8F6C-4222-BC99-372867BF3942}">
  <ds:schemaRefs>
    <ds:schemaRef ds:uri="http://schemas.microsoft.com/office/2006/metadata/properties"/>
    <ds:schemaRef ds:uri="http://schemas.microsoft.com/office/infopath/2007/PartnerControls"/>
    <ds:schemaRef ds:uri="144bff41-d8e6-4416-b25c-928d0d996d99"/>
    <ds:schemaRef ds:uri="9b757e83-abe1-4dd1-bc60-d84bd6ae61ea"/>
  </ds:schemaRefs>
</ds:datastoreItem>
</file>

<file path=customXml/itemProps2.xml><?xml version="1.0" encoding="utf-8"?>
<ds:datastoreItem xmlns:ds="http://schemas.openxmlformats.org/officeDocument/2006/customXml" ds:itemID="{BA6EFA4B-683D-4446-9C8F-3B7BDC8E9E48}">
  <ds:schemaRefs>
    <ds:schemaRef ds:uri="http://schemas.microsoft.com/sharepoint/v3/contenttype/forms"/>
  </ds:schemaRefs>
</ds:datastoreItem>
</file>

<file path=customXml/itemProps3.xml><?xml version="1.0" encoding="utf-8"?>
<ds:datastoreItem xmlns:ds="http://schemas.openxmlformats.org/officeDocument/2006/customXml" ds:itemID="{A64146F2-978A-42E1-BC2E-23DE25E04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4bff41-d8e6-4416-b25c-928d0d996d99"/>
    <ds:schemaRef ds:uri="9b757e83-abe1-4dd1-bc60-d84bd6ae61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7A4605B-F3CB-4C95-B04B-C77C0D5F0D1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Gabriel Alves</cp:lastModifiedBy>
  <dcterms:created xsi:type="dcterms:W3CDTF">2021-05-07T14:37:02Z</dcterms:created>
  <dcterms:modified xsi:type="dcterms:W3CDTF">2026-01-09T14:19:48Z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y fmtid="{D5CDD505-2E9C-101B-9397-08002B2CF9AE}" pid="14" name="ContentTypeId">
    <vt:lpwstr>0x010100A906F1D354248B4FA06EFFF772F02E4E</vt:lpwstr>
  </property>
  <property fmtid="{D5CDD505-2E9C-101B-9397-08002B2CF9AE}" pid="15" name="_dlc_DocIdItemGuid">
    <vt:lpwstr>73154dc3-c94d-4300-928e-f105db77b0c1</vt:lpwstr>
  </property>
  <property fmtid="{D5CDD505-2E9C-101B-9397-08002B2CF9AE}" pid="16" name="MediaServiceImageTags">
    <vt:lpwstr/>
  </property>
</Properties>
</file>